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H:\56ホームページ\R07\0401限度額改定、試算\"/>
    </mc:Choice>
  </mc:AlternateContent>
  <bookViews>
    <workbookView xWindow="90" yWindow="330" windowWidth="15210" windowHeight="9135" tabRatio="704"/>
  </bookViews>
  <sheets>
    <sheet name="通常版" sheetId="23" r:id="rId1"/>
    <sheet name="非自発的失業軽減版" sheetId="25" r:id="rId2"/>
    <sheet name="収入→所得" sheetId="28" r:id="rId3"/>
    <sheet name="給与控除表" sheetId="29" r:id="rId4"/>
  </sheets>
  <externalReferences>
    <externalReference r:id="rId5"/>
  </externalReferences>
  <definedNames>
    <definedName name="_xlnm.Print_Area" localSheetId="0">通常版!$A$1:$H$70</definedName>
    <definedName name="_xlnm.Print_Area" localSheetId="1">非自発的失業軽減版!$A$1:$H$67</definedName>
  </definedNames>
  <calcPr calcId="152511"/>
</workbook>
</file>

<file path=xl/calcChain.xml><?xml version="1.0" encoding="utf-8"?>
<calcChain xmlns="http://schemas.openxmlformats.org/spreadsheetml/2006/main">
  <c r="F10" i="23" l="1"/>
  <c r="F16" i="23" l="1"/>
  <c r="F12" i="23"/>
  <c r="H7" i="23"/>
  <c r="H8" i="23"/>
  <c r="H9" i="23"/>
  <c r="H10" i="23" l="1"/>
  <c r="B4" i="29"/>
  <c r="B3" i="28"/>
  <c r="I4" i="28" s="1"/>
  <c r="B1253" i="29"/>
  <c r="B1252" i="29"/>
  <c r="F16" i="28"/>
  <c r="F15" i="28"/>
  <c r="F14" i="28"/>
  <c r="F13" i="28"/>
  <c r="F12" i="28"/>
  <c r="F10" i="28"/>
  <c r="F9" i="28"/>
  <c r="F8" i="28"/>
  <c r="F7" i="28"/>
  <c r="B7" i="28"/>
  <c r="B9" i="28" s="1"/>
  <c r="K6" i="28"/>
  <c r="F6" i="28"/>
  <c r="B6" i="28"/>
  <c r="B8" i="28" s="1"/>
  <c r="B4" i="28" l="1"/>
  <c r="I3" i="28" s="1"/>
  <c r="H3" i="28"/>
  <c r="H4" i="28"/>
  <c r="J4" i="28" s="1"/>
  <c r="J3" i="28" l="1"/>
  <c r="B26" i="25" l="1"/>
  <c r="E27" i="25" s="1"/>
  <c r="F27" i="25" s="1"/>
  <c r="E25" i="25"/>
  <c r="F11" i="25"/>
  <c r="E27" i="23"/>
  <c r="F27" i="23" s="1"/>
  <c r="I26" i="23"/>
  <c r="E26" i="23"/>
  <c r="E25" i="23"/>
  <c r="E26" i="25" l="1"/>
  <c r="I7" i="25"/>
  <c r="I7" i="23"/>
  <c r="I26" i="25"/>
  <c r="H9" i="25" l="1"/>
  <c r="F8" i="25" l="1"/>
  <c r="F9" i="25" s="1"/>
  <c r="I11" i="23" l="1"/>
  <c r="I10" i="23" s="1"/>
  <c r="F10" i="25"/>
  <c r="F16" i="25" s="1"/>
  <c r="I11" i="25"/>
  <c r="I10" i="25" s="1"/>
  <c r="E13" i="25" l="1"/>
  <c r="F13" i="25" s="1"/>
  <c r="E14" i="25"/>
  <c r="F14" i="25" s="1"/>
  <c r="E15" i="25"/>
  <c r="F15" i="25" s="1"/>
  <c r="E19" i="25"/>
  <c r="F19" i="25" s="1"/>
  <c r="E18" i="25"/>
  <c r="F18" i="25" s="1"/>
  <c r="N15" i="23"/>
  <c r="E15" i="23" s="1"/>
  <c r="F15" i="23" s="1"/>
  <c r="N19" i="23"/>
  <c r="E19" i="23" s="1"/>
  <c r="F19" i="23" s="1"/>
  <c r="E18" i="23"/>
  <c r="F18" i="23" s="1"/>
  <c r="E13" i="23"/>
  <c r="F13" i="23" s="1"/>
  <c r="E14" i="23"/>
  <c r="F14" i="23" s="1"/>
  <c r="E22" i="23"/>
  <c r="F22" i="23" s="1"/>
  <c r="F12" i="25"/>
  <c r="E21" i="23"/>
  <c r="F21" i="23" s="1"/>
  <c r="E17" i="23"/>
  <c r="F17" i="23" s="1"/>
  <c r="E17" i="25"/>
  <c r="F17" i="25" s="1"/>
  <c r="J10" i="23"/>
  <c r="E22" i="25"/>
  <c r="F22" i="25" s="1"/>
  <c r="E21" i="25"/>
  <c r="F21" i="25" s="1"/>
  <c r="J10" i="25"/>
  <c r="H8" i="25"/>
  <c r="F20" i="23"/>
  <c r="H10" i="25" l="1"/>
  <c r="F20" i="25" s="1"/>
  <c r="H20" i="25" s="1"/>
  <c r="H12" i="25"/>
  <c r="H16" i="25"/>
  <c r="H16" i="23"/>
  <c r="H12" i="23"/>
  <c r="H20" i="23"/>
  <c r="H23" i="23" l="1"/>
  <c r="H24" i="23" s="1"/>
  <c r="H25" i="25"/>
  <c r="H27" i="25" s="1"/>
  <c r="H26" i="25" s="1"/>
  <c r="H25" i="23"/>
  <c r="H27" i="23" s="1"/>
  <c r="H26" i="23" s="1"/>
  <c r="H23" i="25"/>
  <c r="H24" i="25" s="1"/>
</calcChain>
</file>

<file path=xl/sharedStrings.xml><?xml version="1.0" encoding="utf-8"?>
<sst xmlns="http://schemas.openxmlformats.org/spreadsheetml/2006/main" count="206" uniqueCount="121">
  <si>
    <t>課税標準額</t>
    <rPh sb="0" eb="2">
      <t>カゼイ</t>
    </rPh>
    <rPh sb="2" eb="5">
      <t>ヒョウジュンガク</t>
    </rPh>
    <phoneticPr fontId="2"/>
  </si>
  <si>
    <t>所得割</t>
    <rPh sb="0" eb="3">
      <t>ショトクワリ</t>
    </rPh>
    <phoneticPr fontId="2"/>
  </si>
  <si>
    <t>均等割</t>
    <rPh sb="0" eb="3">
      <t>キントウワリ</t>
    </rPh>
    <phoneticPr fontId="2"/>
  </si>
  <si>
    <t>平等割</t>
    <rPh sb="0" eb="3">
      <t>ビョウドウワ</t>
    </rPh>
    <phoneticPr fontId="2"/>
  </si>
  <si>
    <t>65歳以上</t>
    <rPh sb="2" eb="3">
      <t>サイ</t>
    </rPh>
    <rPh sb="3" eb="5">
      <t>イジョウ</t>
    </rPh>
    <phoneticPr fontId="2"/>
  </si>
  <si>
    <t>給与収入</t>
    <rPh sb="0" eb="2">
      <t>キュウヨ</t>
    </rPh>
    <rPh sb="2" eb="4">
      <t>シュウニュウ</t>
    </rPh>
    <phoneticPr fontId="2"/>
  </si>
  <si>
    <t>給与所得</t>
    <rPh sb="0" eb="2">
      <t>キュウヨ</t>
    </rPh>
    <rPh sb="2" eb="4">
      <t>ショトク</t>
    </rPh>
    <phoneticPr fontId="2"/>
  </si>
  <si>
    <t>年金収入</t>
    <rPh sb="0" eb="2">
      <t>ネンキン</t>
    </rPh>
    <rPh sb="2" eb="4">
      <t>シュウニュウ</t>
    </rPh>
    <phoneticPr fontId="2"/>
  </si>
  <si>
    <t>６５歳未満</t>
    <rPh sb="2" eb="3">
      <t>サイ</t>
    </rPh>
    <rPh sb="3" eb="5">
      <t>ミマン</t>
    </rPh>
    <phoneticPr fontId="2"/>
  </si>
  <si>
    <t>６５歳以上</t>
    <rPh sb="2" eb="3">
      <t>サイ</t>
    </rPh>
    <rPh sb="3" eb="5">
      <t>イジョウ</t>
    </rPh>
    <phoneticPr fontId="2"/>
  </si>
  <si>
    <r>
      <rPr>
        <b/>
        <sz val="12"/>
        <rFont val="ＭＳ ゴシック"/>
        <family val="3"/>
        <charset val="128"/>
      </rPr>
      <t>【重要！】</t>
    </r>
    <r>
      <rPr>
        <b/>
        <u val="double"/>
        <sz val="12"/>
        <rFont val="ＭＳ ゴシック"/>
        <family val="3"/>
        <charset val="128"/>
      </rPr>
      <t>本試算は概算となります。特に以下の場合、実際の税額が試算額と大きく異なることがありますので、ご留意ください。</t>
    </r>
    <r>
      <rPr>
        <sz val="12"/>
        <rFont val="ＭＳ ゴシック"/>
        <family val="3"/>
        <charset val="128"/>
      </rPr>
      <t xml:space="preserve">
・試算後、制度改正や所得の修正申告があった場合
・所得情報等で総所得金額が確認できない場合や申し出による総所得金額が実際と異なる場合
・その他、課税時に必要となる諸条件を試算時にご提示いただけなかった場合</t>
    </r>
    <rPh sb="1" eb="3">
      <t>ジュウヨウ</t>
    </rPh>
    <rPh sb="5" eb="6">
      <t>ホン</t>
    </rPh>
    <rPh sb="6" eb="8">
      <t>シサン</t>
    </rPh>
    <rPh sb="9" eb="11">
      <t>ガイサン</t>
    </rPh>
    <rPh sb="17" eb="18">
      <t>トク</t>
    </rPh>
    <rPh sb="19" eb="21">
      <t>イカ</t>
    </rPh>
    <rPh sb="22" eb="24">
      <t>バアイ</t>
    </rPh>
    <rPh sb="61" eb="63">
      <t>シサン</t>
    </rPh>
    <rPh sb="63" eb="64">
      <t>ゴ</t>
    </rPh>
    <rPh sb="75" eb="77">
      <t>シンコク</t>
    </rPh>
    <rPh sb="81" eb="83">
      <t>バアイ</t>
    </rPh>
    <rPh sb="106" eb="107">
      <t>モウ</t>
    </rPh>
    <rPh sb="108" eb="109">
      <t>デ</t>
    </rPh>
    <rPh sb="112" eb="113">
      <t>ソウ</t>
    </rPh>
    <rPh sb="113" eb="115">
      <t>ショトク</t>
    </rPh>
    <rPh sb="115" eb="117">
      <t>キンガク</t>
    </rPh>
    <rPh sb="118" eb="120">
      <t>ジッサイ</t>
    </rPh>
    <rPh sb="121" eb="122">
      <t>コト</t>
    </rPh>
    <rPh sb="124" eb="126">
      <t>バアイ</t>
    </rPh>
    <rPh sb="130" eb="131">
      <t>タ</t>
    </rPh>
    <rPh sb="132" eb="134">
      <t>カゼイ</t>
    </rPh>
    <rPh sb="134" eb="135">
      <t>ジ</t>
    </rPh>
    <rPh sb="136" eb="138">
      <t>ヒツヨウ</t>
    </rPh>
    <rPh sb="141" eb="142">
      <t>ショ</t>
    </rPh>
    <rPh sb="142" eb="144">
      <t>ジョウケン</t>
    </rPh>
    <rPh sb="145" eb="147">
      <t>シサン</t>
    </rPh>
    <rPh sb="147" eb="148">
      <t>ジ</t>
    </rPh>
    <rPh sb="150" eb="152">
      <t>テイジ</t>
    </rPh>
    <rPh sb="160" eb="162">
      <t>バアイ</t>
    </rPh>
    <phoneticPr fontId="2"/>
  </si>
  <si>
    <t>単身軽減４分の１非対応</t>
    <rPh sb="0" eb="2">
      <t>タンシン</t>
    </rPh>
    <rPh sb="2" eb="4">
      <t>ケイゲン</t>
    </rPh>
    <rPh sb="5" eb="6">
      <t>ブン</t>
    </rPh>
    <rPh sb="8" eb="11">
      <t>ヒタイオウ</t>
    </rPh>
    <phoneticPr fontId="2"/>
  </si>
  <si>
    <t>項目</t>
    <rPh sb="0" eb="2">
      <t>コウモク</t>
    </rPh>
    <phoneticPr fontId="2"/>
  </si>
  <si>
    <t>全員分</t>
    <rPh sb="0" eb="2">
      <t>ゼンイン</t>
    </rPh>
    <rPh sb="2" eb="3">
      <t>ブン</t>
    </rPh>
    <phoneticPr fontId="2"/>
  </si>
  <si>
    <t>（うち介護保険該当者分）</t>
    <rPh sb="3" eb="5">
      <t>カイゴ</t>
    </rPh>
    <rPh sb="5" eb="7">
      <t>ホケン</t>
    </rPh>
    <rPh sb="7" eb="10">
      <t>ガイトウシャ</t>
    </rPh>
    <rPh sb="10" eb="11">
      <t>ブン</t>
    </rPh>
    <phoneticPr fontId="2"/>
  </si>
  <si>
    <t>←給与所得者等の数（擬主含む）を入力</t>
    <rPh sb="1" eb="3">
      <t>キュウヨ</t>
    </rPh>
    <rPh sb="3" eb="6">
      <t>ショトクシャ</t>
    </rPh>
    <rPh sb="6" eb="7">
      <t>トウ</t>
    </rPh>
    <rPh sb="8" eb="9">
      <t>カズ</t>
    </rPh>
    <rPh sb="10" eb="12">
      <t>ギヌシ</t>
    </rPh>
    <rPh sb="12" eb="13">
      <t>フク</t>
    </rPh>
    <rPh sb="16" eb="18">
      <t>ニュウリョク</t>
    </rPh>
    <phoneticPr fontId="2"/>
  </si>
  <si>
    <t>①</t>
    <phoneticPr fontId="2"/>
  </si>
  <si>
    <t>加入予定者数</t>
    <rPh sb="0" eb="2">
      <t>カニュウ</t>
    </rPh>
    <rPh sb="2" eb="5">
      <t>ヨテイシャ</t>
    </rPh>
    <rPh sb="5" eb="6">
      <t>スウ</t>
    </rPh>
    <phoneticPr fontId="2"/>
  </si>
  <si>
    <t>うち４０歳以上６５歳未満は介護保険該当者</t>
    <rPh sb="4" eb="7">
      <t>サイイジョウ</t>
    </rPh>
    <rPh sb="9" eb="12">
      <t>サイミマン</t>
    </rPh>
    <rPh sb="13" eb="15">
      <t>カイゴ</t>
    </rPh>
    <rPh sb="15" eb="17">
      <t>ホケン</t>
    </rPh>
    <rPh sb="17" eb="19">
      <t>ガイトウ</t>
    </rPh>
    <rPh sb="19" eb="20">
      <t>シャ</t>
    </rPh>
    <phoneticPr fontId="2"/>
  </si>
  <si>
    <t>②</t>
    <phoneticPr fontId="2"/>
  </si>
  <si>
    <t>総所得金額</t>
    <rPh sb="0" eb="3">
      <t>ソウショトク</t>
    </rPh>
    <rPh sb="3" eb="5">
      <t>キンガク</t>
    </rPh>
    <phoneticPr fontId="2"/>
  </si>
  <si>
    <t>加入予定者の前年の総所得金額の合計</t>
    <phoneticPr fontId="2"/>
  </si>
  <si>
    <t>←１月１日６５歳以上の方（擬主含む）の年金所得控除額(15万円）の合計を入力する</t>
    <rPh sb="2" eb="3">
      <t>ガツ</t>
    </rPh>
    <rPh sb="4" eb="5">
      <t>ニチ</t>
    </rPh>
    <rPh sb="7" eb="8">
      <t>サイ</t>
    </rPh>
    <rPh sb="8" eb="10">
      <t>イジョウ</t>
    </rPh>
    <rPh sb="11" eb="12">
      <t>カタ</t>
    </rPh>
    <rPh sb="13" eb="15">
      <t>ギヌシ</t>
    </rPh>
    <rPh sb="15" eb="16">
      <t>フク</t>
    </rPh>
    <rPh sb="19" eb="21">
      <t>ネンキン</t>
    </rPh>
    <rPh sb="21" eb="23">
      <t>ショトク</t>
    </rPh>
    <rPh sb="23" eb="26">
      <t>コウジョガク</t>
    </rPh>
    <rPh sb="29" eb="30">
      <t>マン</t>
    </rPh>
    <rPh sb="30" eb="31">
      <t>エン</t>
    </rPh>
    <rPh sb="33" eb="35">
      <t>ゴウケイ</t>
    </rPh>
    <phoneticPr fontId="2"/>
  </si>
  <si>
    <t>③</t>
    <phoneticPr fontId="2"/>
  </si>
  <si>
    <t>基礎控除金額</t>
    <rPh sb="0" eb="2">
      <t>キソ</t>
    </rPh>
    <rPh sb="2" eb="4">
      <t>コウジョ</t>
    </rPh>
    <rPh sb="4" eb="6">
      <t>キンガク</t>
    </rPh>
    <phoneticPr fontId="2"/>
  </si>
  <si>
    <t>総所得を超えない範囲で、加入者１人あたり43万円まで</t>
    <rPh sb="4" eb="5">
      <t>コ</t>
    </rPh>
    <rPh sb="8" eb="10">
      <t>ハンイ</t>
    </rPh>
    <phoneticPr fontId="2"/>
  </si>
  <si>
    <t>←世帯主を除く旧国保該当者の所得額の合計を入力する</t>
    <rPh sb="1" eb="4">
      <t>セタイヌシ</t>
    </rPh>
    <rPh sb="5" eb="6">
      <t>ノゾ</t>
    </rPh>
    <rPh sb="7" eb="8">
      <t>キュウ</t>
    </rPh>
    <rPh sb="8" eb="10">
      <t>コクホ</t>
    </rPh>
    <rPh sb="10" eb="13">
      <t>ガイトウシャ</t>
    </rPh>
    <rPh sb="14" eb="17">
      <t>ショトクガク</t>
    </rPh>
    <rPh sb="18" eb="20">
      <t>ゴウケイ</t>
    </rPh>
    <phoneticPr fontId="2"/>
  </si>
  <si>
    <t>④</t>
    <phoneticPr fontId="2"/>
  </si>
  <si>
    <t>②総所得金額　－　③基礎控除金額</t>
    <rPh sb="1" eb="4">
      <t>ソウショトク</t>
    </rPh>
    <rPh sb="4" eb="6">
      <t>キンガク</t>
    </rPh>
    <rPh sb="10" eb="12">
      <t>キソ</t>
    </rPh>
    <rPh sb="12" eb="14">
      <t>コウジョ</t>
    </rPh>
    <rPh sb="14" eb="16">
      <t>キンガク</t>
    </rPh>
    <phoneticPr fontId="2"/>
  </si>
  <si>
    <t>⑤</t>
    <phoneticPr fontId="2"/>
  </si>
  <si>
    <t>世帯主が国保加入しない場合、世帯主の総所得金額</t>
    <rPh sb="0" eb="3">
      <t>セタイヌシ</t>
    </rPh>
    <rPh sb="4" eb="6">
      <t>コクホ</t>
    </rPh>
    <rPh sb="6" eb="8">
      <t>カニュウ</t>
    </rPh>
    <rPh sb="11" eb="13">
      <t>バアイ</t>
    </rPh>
    <rPh sb="14" eb="17">
      <t>セタイヌシ</t>
    </rPh>
    <rPh sb="18" eb="21">
      <t>ソウショトク</t>
    </rPh>
    <rPh sb="21" eb="23">
      <t>キンガク</t>
    </rPh>
    <phoneticPr fontId="2"/>
  </si>
  <si>
    <t>←旧国保該当者の人数を入力する</t>
    <rPh sb="1" eb="2">
      <t>キュウ</t>
    </rPh>
    <rPh sb="2" eb="4">
      <t>コクホ</t>
    </rPh>
    <rPh sb="4" eb="7">
      <t>ガイトウシャ</t>
    </rPh>
    <rPh sb="8" eb="10">
      <t>ニンズウ</t>
    </rPh>
    <rPh sb="11" eb="13">
      <t>ニュウリョク</t>
    </rPh>
    <phoneticPr fontId="2"/>
  </si>
  <si>
    <t>⑥医療分</t>
    <rPh sb="1" eb="3">
      <t>イリョウ</t>
    </rPh>
    <rPh sb="3" eb="4">
      <t>ブン</t>
    </rPh>
    <phoneticPr fontId="2"/>
  </si>
  <si>
    <t>課税標準額　×</t>
    <rPh sb="0" eb="2">
      <t>カゼイ</t>
    </rPh>
    <rPh sb="2" eb="5">
      <t>ヒョウジュンガク</t>
    </rPh>
    <phoneticPr fontId="2"/>
  </si>
  <si>
    <t>限度額</t>
    <rPh sb="0" eb="3">
      <t>ゲンドガク</t>
    </rPh>
    <phoneticPr fontId="2"/>
  </si>
  <si>
    <t>加入予定者数　×</t>
    <rPh sb="0" eb="2">
      <t>カニュウ</t>
    </rPh>
    <rPh sb="2" eb="5">
      <t>ヨテイシャ</t>
    </rPh>
    <rPh sb="5" eb="6">
      <t>スウ</t>
    </rPh>
    <phoneticPr fontId="2"/>
  </si>
  <si>
    <t>一世帯あたり</t>
    <rPh sb="0" eb="1">
      <t>イッ</t>
    </rPh>
    <rPh sb="1" eb="3">
      <t>セタイ</t>
    </rPh>
    <phoneticPr fontId="2"/>
  </si>
  <si>
    <t>⑦支援分</t>
    <rPh sb="1" eb="3">
      <t>シエン</t>
    </rPh>
    <rPh sb="3" eb="4">
      <t>ブン</t>
    </rPh>
    <phoneticPr fontId="2"/>
  </si>
  <si>
    <t>⑧介護分</t>
    <rPh sb="1" eb="3">
      <t>カイゴ</t>
    </rPh>
    <rPh sb="3" eb="4">
      <t>ブン</t>
    </rPh>
    <phoneticPr fontId="2"/>
  </si>
  <si>
    <t>⑨</t>
    <phoneticPr fontId="2"/>
  </si>
  <si>
    <t>年税額</t>
    <phoneticPr fontId="2"/>
  </si>
  <si>
    <t>（⑥医療分　＋　⑦支援分　＋　⑧介護分　）</t>
    <phoneticPr fontId="2"/>
  </si>
  <si>
    <t>⑩</t>
    <phoneticPr fontId="2"/>
  </si>
  <si>
    <t>⑩</t>
    <phoneticPr fontId="2"/>
  </si>
  <si>
    <t>月額目安</t>
    <rPh sb="2" eb="4">
      <t>メヤス</t>
    </rPh>
    <phoneticPr fontId="2"/>
  </si>
  <si>
    <t>(⑨÷12ヶ月。任意継続と比較する場合の目安)</t>
    <rPh sb="6" eb="7">
      <t>ゲツ</t>
    </rPh>
    <phoneticPr fontId="2"/>
  </si>
  <si>
    <t>4月～翌年3月まで</t>
    <rPh sb="1" eb="2">
      <t>ガツ</t>
    </rPh>
    <rPh sb="3" eb="5">
      <t>ヨクネン</t>
    </rPh>
    <rPh sb="6" eb="7">
      <t>ガツ</t>
    </rPh>
    <phoneticPr fontId="2"/>
  </si>
  <si>
    <t>⑪</t>
    <phoneticPr fontId="2"/>
  </si>
  <si>
    <t>月から加入の場合、３月までの</t>
    <rPh sb="0" eb="1">
      <t>ガツ</t>
    </rPh>
    <rPh sb="3" eb="5">
      <t>カニュウ</t>
    </rPh>
    <rPh sb="6" eb="8">
      <t>バアイ</t>
    </rPh>
    <rPh sb="10" eb="11">
      <t>ガツ</t>
    </rPh>
    <phoneticPr fontId="2"/>
  </si>
  <si>
    <t>ヶ月分で……</t>
    <rPh sb="1" eb="2">
      <t>ゲツ</t>
    </rPh>
    <rPh sb="2" eb="3">
      <t>ブン</t>
    </rPh>
    <phoneticPr fontId="2"/>
  </si>
  <si>
    <t>⑫</t>
    <phoneticPr fontId="2"/>
  </si>
  <si>
    <t>月届出された場合の１回目の納期は</t>
    <rPh sb="0" eb="1">
      <t>ガツ</t>
    </rPh>
    <rPh sb="1" eb="2">
      <t>トド</t>
    </rPh>
    <rPh sb="2" eb="3">
      <t>デ</t>
    </rPh>
    <rPh sb="6" eb="8">
      <t>バアイ</t>
    </rPh>
    <rPh sb="10" eb="12">
      <t>カイメ</t>
    </rPh>
    <rPh sb="13" eb="15">
      <t>ノウキ</t>
    </rPh>
    <phoneticPr fontId="2"/>
  </si>
  <si>
    <t>月で、金額は</t>
    <rPh sb="0" eb="1">
      <t>ガツ</t>
    </rPh>
    <rPh sb="3" eb="5">
      <t>キンガク</t>
    </rPh>
    <phoneticPr fontId="2"/>
  </si>
  <si>
    <t>←お支払い回数</t>
    <rPh sb="2" eb="4">
      <t>シハラ</t>
    </rPh>
    <rPh sb="5" eb="7">
      <t>カイスウ</t>
    </rPh>
    <phoneticPr fontId="2"/>
  </si>
  <si>
    <t>２回目以降の納期は</t>
    <rPh sb="1" eb="3">
      <t>カイメ</t>
    </rPh>
    <rPh sb="3" eb="5">
      <t>イコウ</t>
    </rPh>
    <rPh sb="6" eb="8">
      <t>ノウキ</t>
    </rPh>
    <phoneticPr fontId="2"/>
  </si>
  <si>
    <t>●　介護保険は４０歳以上６５歳未満のかたが対象となります。</t>
    <rPh sb="4" eb="6">
      <t>ホケン</t>
    </rPh>
    <phoneticPr fontId="2"/>
  </si>
  <si>
    <r>
      <t>●　国民健康保険税は、加入された月から課税が発生しますが、４月から翌年３月までの１年分を年９回（７月
　　～３月）に分けて納付していただくため、</t>
    </r>
    <r>
      <rPr>
        <b/>
        <u val="double"/>
        <sz val="10"/>
        <rFont val="ＭＳ ゴシック"/>
        <family val="3"/>
        <charset val="128"/>
      </rPr>
      <t>各納期の保険税額は月額ではありません</t>
    </r>
    <r>
      <rPr>
        <sz val="10"/>
        <rFont val="ＭＳ ゴシック"/>
        <family val="3"/>
        <charset val="128"/>
      </rPr>
      <t>。また、７月以降に、加入
　　の手続きをされたかたは、</t>
    </r>
    <r>
      <rPr>
        <b/>
        <u val="double"/>
        <sz val="10"/>
        <rFont val="ＭＳ ゴシック"/>
        <family val="3"/>
        <charset val="128"/>
      </rPr>
      <t>届出月の翌月から納付していただきます。</t>
    </r>
    <phoneticPr fontId="2"/>
  </si>
  <si>
    <r>
      <t>●　国民健康保険税は、加入された月から課税が発生しますが、４月から翌年３月までの１年分を年９回（７月
　　～３月）に分けて納付していただくため、</t>
    </r>
    <r>
      <rPr>
        <b/>
        <u val="double"/>
        <sz val="10"/>
        <rFont val="ＭＳ ゴシック"/>
        <family val="3"/>
        <charset val="128"/>
      </rPr>
      <t>各納期の保険税額は月額ではありません</t>
    </r>
    <r>
      <rPr>
        <sz val="10"/>
        <rFont val="ＭＳ ゴシック"/>
        <family val="3"/>
        <charset val="128"/>
      </rPr>
      <t>。また、７月以降に、加入
　　の手続きをされたかたは、</t>
    </r>
    <r>
      <rPr>
        <b/>
        <u val="double"/>
        <sz val="10"/>
        <rFont val="ＭＳ ゴシック"/>
        <family val="3"/>
        <charset val="128"/>
      </rPr>
      <t>届出月の翌月から納付していただきます。</t>
    </r>
    <phoneticPr fontId="2"/>
  </si>
  <si>
    <r>
      <t>● 毎年度の国民健康保険税は、加入されるかたの前年の１月から12月までの総所得金額をもとに算定します。
　　『国民健康保険税納税通知書』は、７月上旬までに世帯主あてに送付します。７月以降に、加入の手続き
　　をされたかたは、</t>
    </r>
    <r>
      <rPr>
        <b/>
        <u val="double"/>
        <sz val="10"/>
        <rFont val="ＭＳ ゴシック"/>
        <family val="3"/>
        <charset val="128"/>
      </rPr>
      <t>届出月の翌月中旬以降</t>
    </r>
    <r>
      <rPr>
        <sz val="10"/>
        <rFont val="ＭＳ ゴシック"/>
        <family val="3"/>
        <charset val="128"/>
      </rPr>
      <t>に送付します。</t>
    </r>
    <rPh sb="39" eb="41">
      <t>キンガク</t>
    </rPh>
    <rPh sb="72" eb="74">
      <t>ジョウジュン</t>
    </rPh>
    <rPh sb="118" eb="120">
      <t>チュウジュン</t>
    </rPh>
    <rPh sb="120" eb="122">
      <t>イコウ</t>
    </rPh>
    <rPh sb="123" eb="125">
      <t>ソウフ</t>
    </rPh>
    <phoneticPr fontId="2"/>
  </si>
  <si>
    <t>処理欄</t>
    <rPh sb="0" eb="2">
      <t>ショリ</t>
    </rPh>
    <rPh sb="2" eb="3">
      <t>ラン</t>
    </rPh>
    <phoneticPr fontId="2"/>
  </si>
  <si>
    <t>計算者</t>
    <rPh sb="0" eb="2">
      <t>ケイサン</t>
    </rPh>
    <rPh sb="2" eb="3">
      <t>シャ</t>
    </rPh>
    <phoneticPr fontId="2"/>
  </si>
  <si>
    <t>確認者</t>
    <rPh sb="0" eb="3">
      <t>カクニンシャ</t>
    </rPh>
    <phoneticPr fontId="2"/>
  </si>
  <si>
    <t>確認事項（必須）</t>
    <rPh sb="0" eb="1">
      <t>アキラ</t>
    </rPh>
    <rPh sb="1" eb="2">
      <t>シノブ</t>
    </rPh>
    <rPh sb="2" eb="3">
      <t>コト</t>
    </rPh>
    <rPh sb="3" eb="4">
      <t>コウ</t>
    </rPh>
    <rPh sb="5" eb="7">
      <t>ヒッス</t>
    </rPh>
    <phoneticPr fontId="2"/>
  </si>
  <si>
    <t>□ 総所得金額の内訳(給与･事業･雑(年金等)･不動産･(　   　))
□ 加入予定年月(   年    月予定)
□ 世帯主の国保加入の有無</t>
    <rPh sb="2" eb="5">
      <t>ソウショトク</t>
    </rPh>
    <rPh sb="5" eb="7">
      <t>キンガク</t>
    </rPh>
    <rPh sb="8" eb="10">
      <t>ウチワケ</t>
    </rPh>
    <rPh sb="11" eb="13">
      <t>キュウヨ</t>
    </rPh>
    <rPh sb="14" eb="16">
      <t>ジギョウ</t>
    </rPh>
    <rPh sb="17" eb="18">
      <t>ザツ</t>
    </rPh>
    <rPh sb="19" eb="21">
      <t>ネンキン</t>
    </rPh>
    <rPh sb="21" eb="22">
      <t>トウ</t>
    </rPh>
    <rPh sb="24" eb="27">
      <t>フドウサン</t>
    </rPh>
    <rPh sb="39" eb="41">
      <t>カニュウ</t>
    </rPh>
    <rPh sb="41" eb="43">
      <t>ヨテイ</t>
    </rPh>
    <rPh sb="43" eb="45">
      <t>ネンゲツ</t>
    </rPh>
    <rPh sb="49" eb="50">
      <t>ネン</t>
    </rPh>
    <rPh sb="54" eb="55">
      <t>ガツ</t>
    </rPh>
    <rPh sb="55" eb="57">
      <t>ヨテイ</t>
    </rPh>
    <rPh sb="61" eb="64">
      <t>セタイヌシ</t>
    </rPh>
    <rPh sb="65" eb="67">
      <t>コクホ</t>
    </rPh>
    <rPh sb="67" eb="69">
      <t>カニュウ</t>
    </rPh>
    <rPh sb="70" eb="72">
      <t>ウム</t>
    </rPh>
    <phoneticPr fontId="2"/>
  </si>
  <si>
    <t xml:space="preserve">□ 介護保険第２号被保険者の該当者の有無
□ 失業軽減該当者の有無
　→　混在する場合「失業軽減版」は手計算
□ 法定軽減適用の有無 </t>
    <rPh sb="4" eb="6">
      <t>ホケン</t>
    </rPh>
    <rPh sb="6" eb="7">
      <t>ダイ</t>
    </rPh>
    <rPh sb="8" eb="9">
      <t>ゴウ</t>
    </rPh>
    <rPh sb="9" eb="10">
      <t>ヒ</t>
    </rPh>
    <rPh sb="10" eb="13">
      <t>ホケンシャ</t>
    </rPh>
    <rPh sb="29" eb="30">
      <t>シャ</t>
    </rPh>
    <rPh sb="31" eb="33">
      <t>ウム</t>
    </rPh>
    <rPh sb="37" eb="39">
      <t>コンザイ</t>
    </rPh>
    <rPh sb="41" eb="43">
      <t>バアイ</t>
    </rPh>
    <rPh sb="44" eb="46">
      <t>シツギョウ</t>
    </rPh>
    <rPh sb="46" eb="48">
      <t>ケイゲン</t>
    </rPh>
    <rPh sb="48" eb="49">
      <t>バン</t>
    </rPh>
    <rPh sb="51" eb="52">
      <t>テ</t>
    </rPh>
    <rPh sb="52" eb="54">
      <t>ケイサン</t>
    </rPh>
    <rPh sb="57" eb="59">
      <t>ホウテイ</t>
    </rPh>
    <rPh sb="59" eb="61">
      <t>ケイゲン</t>
    </rPh>
    <rPh sb="61" eb="63">
      <t>テキヨウ</t>
    </rPh>
    <rPh sb="64" eb="66">
      <t>ウム</t>
    </rPh>
    <phoneticPr fontId="2"/>
  </si>
  <si>
    <t>＜　国民健康保険・国民年金の加入にご用意いただくもの　＞</t>
    <rPh sb="2" eb="4">
      <t>コクミン</t>
    </rPh>
    <rPh sb="4" eb="6">
      <t>ケンコウ</t>
    </rPh>
    <rPh sb="6" eb="8">
      <t>ホケン</t>
    </rPh>
    <rPh sb="9" eb="11">
      <t>コクミン</t>
    </rPh>
    <rPh sb="11" eb="13">
      <t>ネンキン</t>
    </rPh>
    <rPh sb="14" eb="16">
      <t>カニュウ</t>
    </rPh>
    <rPh sb="18" eb="20">
      <t>ヨウイ</t>
    </rPh>
    <phoneticPr fontId="2"/>
  </si>
  <si>
    <t>　※　手続きの場所　　国保年金課窓口（本庁舎１階）　・　北部市民サービスセンター
　　　　　　　　　　　西部市民サービスセンター　・　駅東サービスセンター（アルヴェ１階）
　　　　　　　　　　　南部市民サービスセンター（別館を除く）　
 　　　　　　　　　　 河辺市民サービスセンター・雄和市民サービスセンター
　　　　　　　　　　　岩見三内連絡所　・　大正寺連絡所</t>
    <rPh sb="3" eb="5">
      <t>テツヅ</t>
    </rPh>
    <rPh sb="7" eb="9">
      <t>バショ</t>
    </rPh>
    <rPh sb="11" eb="13">
      <t>コクホ</t>
    </rPh>
    <rPh sb="13" eb="16">
      <t>ネンキンカ</t>
    </rPh>
    <rPh sb="16" eb="18">
      <t>マドグチ</t>
    </rPh>
    <rPh sb="23" eb="24">
      <t>カイ</t>
    </rPh>
    <rPh sb="28" eb="30">
      <t>ホクブ</t>
    </rPh>
    <rPh sb="30" eb="32">
      <t>シミ</t>
    </rPh>
    <rPh sb="54" eb="56">
      <t>シミン</t>
    </rPh>
    <rPh sb="67" eb="68">
      <t>エキ</t>
    </rPh>
    <rPh sb="68" eb="69">
      <t>ヒガシ</t>
    </rPh>
    <rPh sb="83" eb="84">
      <t>カイ</t>
    </rPh>
    <rPh sb="97" eb="99">
      <t>ナンブ</t>
    </rPh>
    <rPh sb="99" eb="101">
      <t>シミン</t>
    </rPh>
    <rPh sb="167" eb="169">
      <t>イワミ</t>
    </rPh>
    <rPh sb="169" eb="171">
      <t>サンナイ</t>
    </rPh>
    <rPh sb="171" eb="174">
      <t>レンラクショ</t>
    </rPh>
    <phoneticPr fontId="2"/>
  </si>
  <si>
    <t>【お問合せ先】</t>
    <rPh sb="2" eb="3">
      <t>ト</t>
    </rPh>
    <rPh sb="3" eb="4">
      <t>ア</t>
    </rPh>
    <rPh sb="5" eb="6">
      <t>サキ</t>
    </rPh>
    <phoneticPr fontId="2"/>
  </si>
  <si>
    <t>国民健康保険税について　　　　　賦課担当　　　　　TEL　０１８－８８８－５６３２</t>
    <rPh sb="0" eb="2">
      <t>コクミン</t>
    </rPh>
    <rPh sb="2" eb="4">
      <t>ケンコウ</t>
    </rPh>
    <rPh sb="4" eb="7">
      <t>ホケンゼイ</t>
    </rPh>
    <rPh sb="16" eb="18">
      <t>フカ</t>
    </rPh>
    <rPh sb="18" eb="20">
      <t>タントウ</t>
    </rPh>
    <phoneticPr fontId="2"/>
  </si>
  <si>
    <t>国民健康保険加入手続きについて　国保年金資格担当　TEL　０１８－８８８－５６３３</t>
    <rPh sb="0" eb="2">
      <t>コクミン</t>
    </rPh>
    <rPh sb="2" eb="4">
      <t>ケンコウ</t>
    </rPh>
    <rPh sb="4" eb="6">
      <t>ホケン</t>
    </rPh>
    <rPh sb="6" eb="8">
      <t>カニュウ</t>
    </rPh>
    <rPh sb="8" eb="10">
      <t>テツヅ</t>
    </rPh>
    <rPh sb="16" eb="18">
      <t>コクホ</t>
    </rPh>
    <rPh sb="18" eb="20">
      <t>ネンキン</t>
    </rPh>
    <rPh sb="20" eb="22">
      <t>シカク</t>
    </rPh>
    <rPh sb="22" eb="24">
      <t>タントウ</t>
    </rPh>
    <phoneticPr fontId="2"/>
  </si>
  <si>
    <t>＜　社会保険の任意継続については……　＞</t>
    <rPh sb="2" eb="4">
      <t>シャカイ</t>
    </rPh>
    <rPh sb="4" eb="6">
      <t>ホケン</t>
    </rPh>
    <rPh sb="7" eb="9">
      <t>ニンイ</t>
    </rPh>
    <rPh sb="9" eb="11">
      <t>ケイゾク</t>
    </rPh>
    <phoneticPr fontId="2"/>
  </si>
  <si>
    <t>全国健康保険協会秋田支部</t>
    <rPh sb="0" eb="2">
      <t>ゼンコク</t>
    </rPh>
    <rPh sb="2" eb="4">
      <t>ケンコウ</t>
    </rPh>
    <rPh sb="4" eb="6">
      <t>ホケン</t>
    </rPh>
    <rPh sb="6" eb="8">
      <t>キョウカイ</t>
    </rPh>
    <rPh sb="8" eb="10">
      <t>アキタ</t>
    </rPh>
    <rPh sb="10" eb="12">
      <t>シブ</t>
    </rPh>
    <phoneticPr fontId="2"/>
  </si>
  <si>
    <t>〒010-8507
秋田市旭北錦町5-50　シティビル秋田2階
℡０１８－８８３－１８００（代表）</t>
    <rPh sb="46" eb="48">
      <t>ダイヒョウ</t>
    </rPh>
    <phoneticPr fontId="2"/>
  </si>
  <si>
    <t>（協会けんぽ）</t>
  </si>
  <si>
    <t>※健保組合・共済組合等の任意継続については、それぞれの事務局にお問合せください。</t>
    <rPh sb="6" eb="8">
      <t>キョウサイ</t>
    </rPh>
    <rPh sb="8" eb="10">
      <t>クミアイ</t>
    </rPh>
    <phoneticPr fontId="2"/>
  </si>
  <si>
    <t>給与所得＋年金所得</t>
    <rPh sb="0" eb="2">
      <t>キュウヨ</t>
    </rPh>
    <rPh sb="2" eb="4">
      <t>ショトク</t>
    </rPh>
    <rPh sb="5" eb="7">
      <t>ネンキン</t>
    </rPh>
    <rPh sb="7" eb="9">
      <t>ショトク</t>
    </rPh>
    <phoneticPr fontId="2"/>
  </si>
  <si>
    <t>－調整所得控除</t>
    <phoneticPr fontId="2"/>
  </si>
  <si>
    <t>所得金額</t>
    <rPh sb="0" eb="2">
      <t>ショトク</t>
    </rPh>
    <rPh sb="2" eb="4">
      <t>キンガク</t>
    </rPh>
    <phoneticPr fontId="2"/>
  </si>
  <si>
    <t>→給与所得控除表</t>
    <rPh sb="1" eb="3">
      <t>キュウヨ</t>
    </rPh>
    <rPh sb="3" eb="5">
      <t>ショトク</t>
    </rPh>
    <rPh sb="5" eb="7">
      <t>コウジョ</t>
    </rPh>
    <rPh sb="7" eb="8">
      <t>ヒョウ</t>
    </rPh>
    <phoneticPr fontId="2"/>
  </si>
  <si>
    <t>65歳未満</t>
    <rPh sb="2" eb="3">
      <t>サイ</t>
    </rPh>
    <rPh sb="3" eb="5">
      <t>ミマン</t>
    </rPh>
    <phoneticPr fontId="2"/>
  </si>
  <si>
    <t>年金所得</t>
    <rPh sb="0" eb="2">
      <t>ネンキン</t>
    </rPh>
    <rPh sb="2" eb="4">
      <t>ショトク</t>
    </rPh>
    <phoneticPr fontId="2"/>
  </si>
  <si>
    <t>給与収入８５０万円超</t>
    <rPh sb="0" eb="2">
      <t>キュウヨ</t>
    </rPh>
    <rPh sb="2" eb="4">
      <t>シュウニュウ</t>
    </rPh>
    <rPh sb="7" eb="9">
      <t>マンエン</t>
    </rPh>
    <rPh sb="9" eb="10">
      <t>チョウ</t>
    </rPh>
    <phoneticPr fontId="2"/>
  </si>
  <si>
    <t>←入力不要</t>
    <rPh sb="1" eb="3">
      <t>ニュウリョク</t>
    </rPh>
    <rPh sb="3" eb="5">
      <t>フヨウ</t>
    </rPh>
    <phoneticPr fontId="2"/>
  </si>
  <si>
    <t>本人もしくは扶養親族（同一生計配偶者）が特別障害者
or23歳未満の扶養親族あり</t>
    <rPh sb="0" eb="2">
      <t>ホンニン</t>
    </rPh>
    <rPh sb="6" eb="8">
      <t>フヨウ</t>
    </rPh>
    <rPh sb="8" eb="10">
      <t>シンゾク</t>
    </rPh>
    <rPh sb="11" eb="13">
      <t>ドウイツ</t>
    </rPh>
    <rPh sb="13" eb="15">
      <t>セイケイ</t>
    </rPh>
    <rPh sb="15" eb="18">
      <t>ハイグウシャ</t>
    </rPh>
    <rPh sb="20" eb="22">
      <t>トクベツ</t>
    </rPh>
    <rPh sb="22" eb="25">
      <t>ショウガイシャ</t>
    </rPh>
    <rPh sb="30" eb="31">
      <t>サイ</t>
    </rPh>
    <rPh sb="31" eb="33">
      <t>ミマン</t>
    </rPh>
    <rPh sb="34" eb="36">
      <t>フヨウ</t>
    </rPh>
    <rPh sb="36" eb="38">
      <t>シンゾク</t>
    </rPh>
    <phoneticPr fontId="2"/>
  </si>
  <si>
    <t>←左の条件に該当は１</t>
    <rPh sb="1" eb="2">
      <t>ヒダリ</t>
    </rPh>
    <rPh sb="3" eb="5">
      <t>ジョウケン</t>
    </rPh>
    <rPh sb="6" eb="8">
      <t>ガイトウ</t>
    </rPh>
    <phoneticPr fontId="2"/>
  </si>
  <si>
    <t>【重要！】本試算は概算となります。特に以下の場合、実際の税額が試算額と大きく異なることがありますので、ご留意ください。
・試算後、制度改正や所得の修正申告があった場合
・所得情報等で総所得金額が確認できない場合や申し出による総所得金額が実際と異なる場合
・その他、課税時に必要となる諸条件を試算時にご提示いただけなかった場合</t>
    <rPh sb="1" eb="3">
      <t>ジュウヨウ</t>
    </rPh>
    <rPh sb="5" eb="6">
      <t>ホン</t>
    </rPh>
    <rPh sb="6" eb="8">
      <t>シサン</t>
    </rPh>
    <rPh sb="9" eb="11">
      <t>ガイサン</t>
    </rPh>
    <rPh sb="17" eb="18">
      <t>トク</t>
    </rPh>
    <rPh sb="19" eb="21">
      <t>イカ</t>
    </rPh>
    <rPh sb="22" eb="24">
      <t>バアイ</t>
    </rPh>
    <rPh sb="61" eb="63">
      <t>シサン</t>
    </rPh>
    <rPh sb="63" eb="64">
      <t>ゴ</t>
    </rPh>
    <rPh sb="75" eb="77">
      <t>シンコク</t>
    </rPh>
    <rPh sb="81" eb="83">
      <t>バアイ</t>
    </rPh>
    <rPh sb="106" eb="107">
      <t>モウ</t>
    </rPh>
    <rPh sb="108" eb="109">
      <t>デ</t>
    </rPh>
    <rPh sb="112" eb="113">
      <t>ソウ</t>
    </rPh>
    <rPh sb="113" eb="115">
      <t>ショトク</t>
    </rPh>
    <rPh sb="115" eb="117">
      <t>キンガク</t>
    </rPh>
    <rPh sb="118" eb="120">
      <t>ジッサイ</t>
    </rPh>
    <rPh sb="121" eb="122">
      <t>コト</t>
    </rPh>
    <rPh sb="124" eb="126">
      <t>バアイ</t>
    </rPh>
    <rPh sb="130" eb="131">
      <t>タ</t>
    </rPh>
    <rPh sb="132" eb="134">
      <t>カゼイ</t>
    </rPh>
    <rPh sb="134" eb="135">
      <t>ジ</t>
    </rPh>
    <rPh sb="136" eb="138">
      <t>ヒツヨウ</t>
    </rPh>
    <rPh sb="141" eb="142">
      <t>ショ</t>
    </rPh>
    <rPh sb="142" eb="144">
      <t>ジョウケン</t>
    </rPh>
    <rPh sb="145" eb="147">
      <t>シサン</t>
    </rPh>
    <rPh sb="147" eb="148">
      <t>ジ</t>
    </rPh>
    <rPh sb="150" eb="152">
      <t>テイジ</t>
    </rPh>
    <rPh sb="160" eb="162">
      <t>バアイ</t>
    </rPh>
    <phoneticPr fontId="2"/>
  </si>
  <si>
    <t>加入予定者の前年の総所得金額の合計</t>
    <phoneticPr fontId="2"/>
  </si>
  <si>
    <t>⑤</t>
    <phoneticPr fontId="2"/>
  </si>
  <si>
    <t>←擬制主の場合はここに「1」を入力する</t>
    <rPh sb="1" eb="3">
      <t>ギセイ</t>
    </rPh>
    <rPh sb="3" eb="4">
      <t>ヌシ</t>
    </rPh>
    <rPh sb="5" eb="7">
      <t>バアイ</t>
    </rPh>
    <rPh sb="15" eb="17">
      <t>ニュウリョク</t>
    </rPh>
    <phoneticPr fontId="2"/>
  </si>
  <si>
    <t>　（⑥医療分　＋　⑦支援分　＋　⑧介護分　）</t>
    <phoneticPr fontId="2"/>
  </si>
  <si>
    <t>□ 総所得金額の内訳（給与・事業・
雑(年金等)・不動産・(　  　)）
□ 加入予定年月（　年　月予定）
□ 世帯主の国保加入の有無</t>
    <rPh sb="2" eb="5">
      <t>ソウショトク</t>
    </rPh>
    <rPh sb="5" eb="7">
      <t>キンガク</t>
    </rPh>
    <rPh sb="8" eb="10">
      <t>ウチワケ</t>
    </rPh>
    <rPh sb="11" eb="13">
      <t>キュウヨ</t>
    </rPh>
    <rPh sb="14" eb="16">
      <t>ジギョウ</t>
    </rPh>
    <rPh sb="18" eb="19">
      <t>ザツ</t>
    </rPh>
    <rPh sb="20" eb="22">
      <t>ネンキン</t>
    </rPh>
    <rPh sb="22" eb="23">
      <t>トウ</t>
    </rPh>
    <rPh sb="25" eb="28">
      <t>フドウサン</t>
    </rPh>
    <rPh sb="39" eb="41">
      <t>カニュウ</t>
    </rPh>
    <rPh sb="41" eb="43">
      <t>ヨテイ</t>
    </rPh>
    <rPh sb="43" eb="45">
      <t>ネンゲツ</t>
    </rPh>
    <rPh sb="47" eb="48">
      <t>ネン</t>
    </rPh>
    <rPh sb="49" eb="50">
      <t>ガツ</t>
    </rPh>
    <rPh sb="50" eb="52">
      <t>ヨテイ</t>
    </rPh>
    <rPh sb="56" eb="59">
      <t>セタイヌシ</t>
    </rPh>
    <rPh sb="60" eb="62">
      <t>コクホ</t>
    </rPh>
    <rPh sb="62" eb="64">
      <t>カニュウ</t>
    </rPh>
    <rPh sb="65" eb="67">
      <t>ウム</t>
    </rPh>
    <phoneticPr fontId="2"/>
  </si>
  <si>
    <t>倒産・解雇などによる離職（特定受給資格者）や
雇い止めなどによる離職（特定理由離職者）をされたかたへ</t>
    <rPh sb="0" eb="2">
      <t>トウサン</t>
    </rPh>
    <rPh sb="3" eb="5">
      <t>カイコ</t>
    </rPh>
    <rPh sb="10" eb="12">
      <t>リショク</t>
    </rPh>
    <rPh sb="13" eb="15">
      <t>トクテイ</t>
    </rPh>
    <rPh sb="15" eb="17">
      <t>ジュキュウ</t>
    </rPh>
    <rPh sb="17" eb="20">
      <t>シカクシャ</t>
    </rPh>
    <phoneticPr fontId="2"/>
  </si>
  <si>
    <t>国民健康保険税が軽減される場合があります。</t>
    <rPh sb="0" eb="2">
      <t>コクミン</t>
    </rPh>
    <rPh sb="2" eb="4">
      <t>ケンコウ</t>
    </rPh>
    <rPh sb="4" eb="7">
      <t>ホケンゼイ</t>
    </rPh>
    <rPh sb="8" eb="10">
      <t>ケイゲン</t>
    </rPh>
    <rPh sb="13" eb="15">
      <t>バアイ</t>
    </rPh>
    <phoneticPr fontId="2"/>
  </si>
  <si>
    <t>以上</t>
    <rPh sb="0" eb="2">
      <t>イジョウ</t>
    </rPh>
    <phoneticPr fontId="2"/>
  </si>
  <si>
    <t>未就学児</t>
    <rPh sb="0" eb="4">
      <t>ミシュウガクジ</t>
    </rPh>
    <phoneticPr fontId="2"/>
  </si>
  <si>
    <t>未就学児人数×</t>
    <rPh sb="0" eb="4">
      <t>ミシュウガクジ</t>
    </rPh>
    <rPh sb="4" eb="6">
      <t>ニンズウ</t>
    </rPh>
    <phoneticPr fontId="2"/>
  </si>
  <si>
    <r>
      <rPr>
        <sz val="12"/>
        <rFont val="ＭＳ ゴシック"/>
        <family val="3"/>
        <charset val="128"/>
      </rPr>
      <t>離職の翌日から翌年度末までの期間において</t>
    </r>
    <r>
      <rPr>
        <b/>
        <sz val="12"/>
        <rFont val="ＭＳ ゴシック"/>
        <family val="3"/>
        <charset val="128"/>
      </rPr>
      <t xml:space="preserve">
(1) 雇用保険の特定受給資格者（離職理由コード：11、12、21、22、31、32）
(2) 雇用保険の特定理由離職者（離職理由コード：23、33、34）
</t>
    </r>
    <r>
      <rPr>
        <sz val="12"/>
        <rFont val="ＭＳ ゴシック"/>
        <family val="3"/>
        <charset val="128"/>
      </rPr>
      <t>として求職者給付（基本手当等）を受けるかたです。</t>
    </r>
    <r>
      <rPr>
        <b/>
        <sz val="12"/>
        <rFont val="ＭＳ ゴシック"/>
        <family val="3"/>
        <charset val="128"/>
      </rPr>
      <t xml:space="preserve">
</t>
    </r>
    <r>
      <rPr>
        <u/>
        <sz val="12"/>
        <rFont val="ＭＳ ゴシック"/>
        <family val="3"/>
        <charset val="128"/>
      </rPr>
      <t>※離職日の翌日において６５歳以上のかた、特例受給資格者のかたは対象とはなりません。</t>
    </r>
    <r>
      <rPr>
        <sz val="12"/>
        <rFont val="ＭＳ ゴシック"/>
        <family val="3"/>
        <charset val="128"/>
      </rPr>
      <t xml:space="preserve">
※離職理由コードは、雇用保険受給資格者証又は雇用保険受給資格通知でご確認ください。</t>
    </r>
    <rPh sb="0" eb="2">
      <t>リショク</t>
    </rPh>
    <rPh sb="3" eb="5">
      <t>ヨクジツ</t>
    </rPh>
    <rPh sb="7" eb="10">
      <t>ヨクネンド</t>
    </rPh>
    <rPh sb="10" eb="11">
      <t>マツ</t>
    </rPh>
    <rPh sb="14" eb="16">
      <t>キカン</t>
    </rPh>
    <rPh sb="38" eb="40">
      <t>リショク</t>
    </rPh>
    <rPh sb="40" eb="42">
      <t>リユウ</t>
    </rPh>
    <rPh sb="82" eb="84">
      <t>リショク</t>
    </rPh>
    <rPh sb="84" eb="86">
      <t>リユウ</t>
    </rPh>
    <rPh sb="103" eb="106">
      <t>キュウショクシャ</t>
    </rPh>
    <rPh sb="109" eb="111">
      <t>キホン</t>
    </rPh>
    <rPh sb="111" eb="113">
      <t>テアテ</t>
    </rPh>
    <rPh sb="113" eb="114">
      <t>トウ</t>
    </rPh>
    <rPh sb="126" eb="128">
      <t>リショク</t>
    </rPh>
    <rPh sb="128" eb="129">
      <t>ビ</t>
    </rPh>
    <rPh sb="130" eb="132">
      <t>ヨクジツ</t>
    </rPh>
    <rPh sb="138" eb="139">
      <t>サイ</t>
    </rPh>
    <rPh sb="139" eb="141">
      <t>イジョウ</t>
    </rPh>
    <rPh sb="145" eb="147">
      <t>トクレイ</t>
    </rPh>
    <rPh sb="147" eb="149">
      <t>ジュキュウ</t>
    </rPh>
    <rPh sb="149" eb="152">
      <t>シカクシャ</t>
    </rPh>
    <rPh sb="156" eb="158">
      <t>タイショウ</t>
    </rPh>
    <rPh sb="168" eb="170">
      <t>リショク</t>
    </rPh>
    <rPh sb="170" eb="172">
      <t>リユウ</t>
    </rPh>
    <rPh sb="177" eb="179">
      <t>コヨウ</t>
    </rPh>
    <rPh sb="179" eb="181">
      <t>ホケン</t>
    </rPh>
    <rPh sb="181" eb="183">
      <t>ジュキュウ</t>
    </rPh>
    <rPh sb="183" eb="186">
      <t>シカクシャ</t>
    </rPh>
    <rPh sb="186" eb="187">
      <t>ショウ</t>
    </rPh>
    <rPh sb="187" eb="188">
      <t>マタ</t>
    </rPh>
    <rPh sb="189" eb="191">
      <t>コヨウ</t>
    </rPh>
    <rPh sb="191" eb="193">
      <t>ホケン</t>
    </rPh>
    <rPh sb="193" eb="195">
      <t>ジュキュウ</t>
    </rPh>
    <rPh sb="195" eb="197">
      <t>シカク</t>
    </rPh>
    <rPh sb="197" eb="199">
      <t>ツウチ</t>
    </rPh>
    <rPh sb="201" eb="203">
      <t>カクニン</t>
    </rPh>
    <phoneticPr fontId="2"/>
  </si>
  <si>
    <r>
      <rPr>
        <b/>
        <u/>
        <sz val="12"/>
        <rFont val="ＭＳ ゴシック"/>
        <family val="3"/>
        <charset val="128"/>
      </rPr>
      <t>軽減を受けるには申告が必要となります。</t>
    </r>
    <r>
      <rPr>
        <b/>
        <sz val="12"/>
        <rFont val="ＭＳ ゴシック"/>
        <family val="3"/>
        <charset val="128"/>
      </rPr>
      <t xml:space="preserve">
</t>
    </r>
    <r>
      <rPr>
        <sz val="12"/>
        <rFont val="ＭＳ ゴシック"/>
        <family val="3"/>
        <charset val="128"/>
      </rPr>
      <t>※世帯主や同じ世帯のご家族の方が、軽減の対象となる方の雇用保険受給資格者証又は雇用保険受給資格通知を持って、窓口で申告してください。
※秋田市に転入された方で、今までお住まいの市町村ですでに申告していた場合も、秋田市の国民健康保険に加入された場合はあらためて申告が必要となります。</t>
    </r>
    <rPh sb="57" eb="58">
      <t>マタ</t>
    </rPh>
    <rPh sb="59" eb="61">
      <t>コヨウ</t>
    </rPh>
    <rPh sb="61" eb="63">
      <t>ホケン</t>
    </rPh>
    <rPh sb="63" eb="65">
      <t>ジュキュウ</t>
    </rPh>
    <rPh sb="65" eb="67">
      <t>シカク</t>
    </rPh>
    <rPh sb="67" eb="69">
      <t>ツウチ</t>
    </rPh>
    <phoneticPr fontId="2"/>
  </si>
  <si>
    <t>←試算表入力</t>
    <rPh sb="1" eb="4">
      <t>シサンヒョウ</t>
    </rPh>
    <rPh sb="4" eb="6">
      <t>ニュウリョク</t>
    </rPh>
    <phoneticPr fontId="2"/>
  </si>
  <si>
    <t>●　課税限度額は、医療分650,000円、支援分240,000円、介護分170,000円となっております。</t>
    <phoneticPr fontId="2"/>
  </si>
  <si>
    <t>1を立てると横にコピー(加入者に４０歳以上６５歳未満がいる場合は入力）</t>
    <rPh sb="2" eb="3">
      <t>タ</t>
    </rPh>
    <rPh sb="6" eb="7">
      <t>ヨコ</t>
    </rPh>
    <rPh sb="29" eb="31">
      <t>バアイ</t>
    </rPh>
    <rPh sb="32" eb="34">
      <t>ニュウリョク</t>
    </rPh>
    <phoneticPr fontId="2"/>
  </si>
  <si>
    <t>●　課税限度額は、医療分660,000円、支援分260,000円、介護分170,000円となっております。</t>
    <phoneticPr fontId="2"/>
  </si>
  <si>
    <t>令和７年度　国民健康保険税試算額（概算）</t>
    <rPh sb="0" eb="2">
      <t>レイワ</t>
    </rPh>
    <rPh sb="3" eb="5">
      <t>ネンド</t>
    </rPh>
    <rPh sb="5" eb="7">
      <t>ヘイネンド</t>
    </rPh>
    <rPh sb="6" eb="8">
      <t>コクミン</t>
    </rPh>
    <rPh sb="8" eb="10">
      <t>ケンコウ</t>
    </rPh>
    <rPh sb="10" eb="13">
      <t>ホケンゼイ</t>
    </rPh>
    <rPh sb="13" eb="15">
      <t>シサン</t>
    </rPh>
    <rPh sb="15" eb="16">
      <t>ガク</t>
    </rPh>
    <rPh sb="17" eb="19">
      <t>ガイサン</t>
    </rPh>
    <phoneticPr fontId="2"/>
  </si>
  <si>
    <t>令和７年度　国民健康保険税試算額（概算）（非自発的失業軽減有）</t>
    <rPh sb="0" eb="2">
      <t>レイワ</t>
    </rPh>
    <rPh sb="3" eb="5">
      <t>ネンド</t>
    </rPh>
    <rPh sb="5" eb="7">
      <t>ヘイネンド</t>
    </rPh>
    <rPh sb="6" eb="8">
      <t>コクミン</t>
    </rPh>
    <rPh sb="8" eb="10">
      <t>ケンコウ</t>
    </rPh>
    <rPh sb="10" eb="13">
      <t>ホケンゼイ</t>
    </rPh>
    <rPh sb="13" eb="15">
      <t>シサン</t>
    </rPh>
    <rPh sb="15" eb="16">
      <t>ガク</t>
    </rPh>
    <rPh sb="17" eb="19">
      <t>ガイサン</t>
    </rPh>
    <rPh sb="21" eb="25">
      <t>ヒジハツテキ</t>
    </rPh>
    <rPh sb="25" eb="27">
      <t>シツギョウ</t>
    </rPh>
    <rPh sb="27" eb="29">
      <t>ケイゲン</t>
    </rPh>
    <rPh sb="29" eb="30">
      <t>ア</t>
    </rPh>
    <phoneticPr fontId="2"/>
  </si>
  <si>
    <t>○　社会保険、組合保険等の資格喪失証明書（被扶養者がいる場合は、そのかたの名前も記載されたもの）</t>
    <rPh sb="2" eb="4">
      <t>シャカイ</t>
    </rPh>
    <rPh sb="4" eb="6">
      <t>ホケン</t>
    </rPh>
    <rPh sb="7" eb="9">
      <t>クミアイ</t>
    </rPh>
    <rPh sb="9" eb="11">
      <t>ホケン</t>
    </rPh>
    <rPh sb="11" eb="12">
      <t>トウ</t>
    </rPh>
    <rPh sb="13" eb="15">
      <t>シカク</t>
    </rPh>
    <rPh sb="15" eb="17">
      <t>ソウシツ</t>
    </rPh>
    <rPh sb="17" eb="20">
      <t>ショウメイショ</t>
    </rPh>
    <rPh sb="21" eb="25">
      <t>ヒフヨウシャ</t>
    </rPh>
    <rPh sb="28" eb="30">
      <t>バアイ</t>
    </rPh>
    <rPh sb="37" eb="39">
      <t>ナマエ</t>
    </rPh>
    <rPh sb="40" eb="42">
      <t>キサイ</t>
    </rPh>
    <phoneticPr fontId="2"/>
  </si>
  <si>
    <r>
      <t>○　</t>
    </r>
    <r>
      <rPr>
        <u/>
        <sz val="11"/>
        <rFont val="ＭＳ ゴシック"/>
        <family val="3"/>
        <charset val="128"/>
      </rPr>
      <t>マイナンバーカード等のマイナンバー確認書類</t>
    </r>
    <r>
      <rPr>
        <sz val="11"/>
        <rFont val="ＭＳ ゴシック"/>
        <family val="3"/>
        <charset val="128"/>
      </rPr>
      <t>と</t>
    </r>
    <r>
      <rPr>
        <u/>
        <sz val="11"/>
        <rFont val="ＭＳ ゴシック"/>
        <family val="3"/>
        <charset val="128"/>
      </rPr>
      <t>運転免許証など本人確認できるもの</t>
    </r>
    <rPh sb="11" eb="12">
      <t>トウ</t>
    </rPh>
    <rPh sb="19" eb="21">
      <t>カクニン</t>
    </rPh>
    <rPh sb="21" eb="23">
      <t>ショルイ</t>
    </rPh>
    <phoneticPr fontId="2"/>
  </si>
  <si>
    <t>○　年金手帳（20歳以上60歳未満でマイナンバーがわかるものをお持ちでないかた）</t>
    <rPh sb="2" eb="4">
      <t>ネンキン</t>
    </rPh>
    <rPh sb="4" eb="6">
      <t>テチョウ</t>
    </rPh>
    <rPh sb="9" eb="10">
      <t>サイ</t>
    </rPh>
    <rPh sb="10" eb="12">
      <t>イジョウ</t>
    </rPh>
    <rPh sb="14" eb="15">
      <t>サイ</t>
    </rPh>
    <rPh sb="15" eb="17">
      <t>ミマン</t>
    </rPh>
    <rPh sb="32" eb="33">
      <t>モ</t>
    </rPh>
    <phoneticPr fontId="2"/>
  </si>
  <si>
    <t>○　福祉医療受給者証（福祉医療を受給している場合）</t>
    <rPh sb="2" eb="4">
      <t>フクシ</t>
    </rPh>
    <rPh sb="4" eb="6">
      <t>イリョウ</t>
    </rPh>
    <rPh sb="6" eb="10">
      <t>ジュキュウシャショウ</t>
    </rPh>
    <rPh sb="11" eb="13">
      <t>フクシ</t>
    </rPh>
    <rPh sb="13" eb="15">
      <t>イリョウ</t>
    </rPh>
    <rPh sb="16" eb="18">
      <t>ジュキュウ</t>
    </rPh>
    <rPh sb="22" eb="24">
      <t>バアイ</t>
    </rPh>
    <phoneticPr fontId="2"/>
  </si>
  <si>
    <t>○　雇用保険受給資格者証又は雇用保険受給資格通知
　　（倒産、解雇等や雇い止めなどにより離職された64歳以下のかた）</t>
    <rPh sb="2" eb="4">
      <t>コヨウ</t>
    </rPh>
    <rPh sb="4" eb="6">
      <t>ホケン</t>
    </rPh>
    <rPh sb="6" eb="8">
      <t>ジュキュウ</t>
    </rPh>
    <rPh sb="8" eb="11">
      <t>シカクシャ</t>
    </rPh>
    <rPh sb="11" eb="12">
      <t>ショウ</t>
    </rPh>
    <rPh sb="12" eb="13">
      <t>マタ</t>
    </rPh>
    <rPh sb="14" eb="16">
      <t>コヨウ</t>
    </rPh>
    <rPh sb="16" eb="18">
      <t>ホケン</t>
    </rPh>
    <rPh sb="18" eb="20">
      <t>ジュキュウ</t>
    </rPh>
    <rPh sb="20" eb="22">
      <t>シカク</t>
    </rPh>
    <rPh sb="22" eb="24">
      <t>ツウチ</t>
    </rPh>
    <rPh sb="28" eb="30">
      <t>トウサン</t>
    </rPh>
    <rPh sb="31" eb="33">
      <t>カイコ</t>
    </rPh>
    <rPh sb="33" eb="34">
      <t>トウ</t>
    </rPh>
    <rPh sb="35" eb="36">
      <t>ヤト</t>
    </rPh>
    <rPh sb="37" eb="38">
      <t>ド</t>
    </rPh>
    <rPh sb="44" eb="46">
      <t>リショク</t>
    </rPh>
    <rPh sb="51" eb="52">
      <t>サイ</t>
    </rPh>
    <rPh sb="52" eb="54">
      <t>イカ</t>
    </rPh>
    <phoneticPr fontId="2"/>
  </si>
  <si>
    <t>○　委任状・印鑑（代理人の届出の場合のみ）</t>
    <rPh sb="2" eb="5">
      <t>イニンジョウ</t>
    </rPh>
    <rPh sb="6" eb="8">
      <t>インカン</t>
    </rPh>
    <rPh sb="9" eb="12">
      <t>ダイリニン</t>
    </rPh>
    <rPh sb="13" eb="15">
      <t>トドケデ</t>
    </rPh>
    <rPh sb="16" eb="18">
      <t>バアイ</t>
    </rPh>
    <phoneticPr fontId="2"/>
  </si>
  <si>
    <t>対象者</t>
    <rPh sb="0" eb="3">
      <t>タイショウシャ</t>
    </rPh>
    <phoneticPr fontId="2"/>
  </si>
  <si>
    <t>軽減額</t>
    <rPh sb="0" eb="3">
      <t>ケイゲンガク</t>
    </rPh>
    <phoneticPr fontId="2"/>
  </si>
  <si>
    <t>国民健康保険税は、前年の所得などにより算定されます。
この軽減措置が適用となった場合、そのうちの「給与所得」の額を30/100とみなして国民健康保険税を算定します。</t>
    <rPh sb="0" eb="2">
      <t>コクミン</t>
    </rPh>
    <rPh sb="2" eb="4">
      <t>ケンコウ</t>
    </rPh>
    <rPh sb="4" eb="7">
      <t>ホケンゼイ</t>
    </rPh>
    <rPh sb="9" eb="11">
      <t>ゼンネン</t>
    </rPh>
    <rPh sb="12" eb="14">
      <t>ショトク</t>
    </rPh>
    <rPh sb="19" eb="21">
      <t>サンテイ</t>
    </rPh>
    <rPh sb="29" eb="31">
      <t>ケイゲン</t>
    </rPh>
    <rPh sb="31" eb="33">
      <t>ソチ</t>
    </rPh>
    <rPh sb="34" eb="36">
      <t>テキヨウ</t>
    </rPh>
    <rPh sb="40" eb="42">
      <t>バアイ</t>
    </rPh>
    <rPh sb="49" eb="51">
      <t>キュウヨ</t>
    </rPh>
    <rPh sb="51" eb="53">
      <t>ショトク</t>
    </rPh>
    <rPh sb="55" eb="56">
      <t>ガク</t>
    </rPh>
    <rPh sb="68" eb="70">
      <t>コクミン</t>
    </rPh>
    <rPh sb="70" eb="72">
      <t>ケンコウ</t>
    </rPh>
    <rPh sb="72" eb="74">
      <t>ホケン</t>
    </rPh>
    <rPh sb="74" eb="75">
      <t>ゼイ</t>
    </rPh>
    <rPh sb="76" eb="78">
      <t>サンテイ</t>
    </rPh>
    <phoneticPr fontId="2"/>
  </si>
  <si>
    <t>軽減期間</t>
    <rPh sb="0" eb="2">
      <t>ケイゲン</t>
    </rPh>
    <rPh sb="2" eb="4">
      <t>キカン</t>
    </rPh>
    <phoneticPr fontId="2"/>
  </si>
  <si>
    <r>
      <t>離職日の翌日から翌年度末までの期間です。</t>
    </r>
    <r>
      <rPr>
        <sz val="12"/>
        <rFont val="ＭＳ ゴシック"/>
        <family val="3"/>
        <charset val="128"/>
      </rPr>
      <t xml:space="preserve">
※雇用保険の求職者給付(基本手当等）を受ける期間とは異なります。
※手続きが遅れても、さかのぼって軽減を受けることができます。
※国民健康保険に加入中は、途中で就職しても引き続き対象となりますが、会社の健康保険に加入するなど国民健康保険を脱退すると終了します。</t>
    </r>
    <rPh sb="0" eb="2">
      <t>リショク</t>
    </rPh>
    <rPh sb="2" eb="3">
      <t>ヒ</t>
    </rPh>
    <rPh sb="4" eb="6">
      <t>ヨクジツ</t>
    </rPh>
    <rPh sb="8" eb="11">
      <t>ヨクネンド</t>
    </rPh>
    <rPh sb="11" eb="12">
      <t>マツ</t>
    </rPh>
    <rPh sb="15" eb="17">
      <t>キカン</t>
    </rPh>
    <rPh sb="22" eb="24">
      <t>コヨウ</t>
    </rPh>
    <rPh sb="24" eb="26">
      <t>ホケン</t>
    </rPh>
    <rPh sb="27" eb="30">
      <t>キュウショクシャ</t>
    </rPh>
    <rPh sb="30" eb="32">
      <t>キュウフ</t>
    </rPh>
    <rPh sb="33" eb="35">
      <t>キホン</t>
    </rPh>
    <rPh sb="35" eb="37">
      <t>テアテ</t>
    </rPh>
    <rPh sb="37" eb="38">
      <t>トウ</t>
    </rPh>
    <rPh sb="40" eb="41">
      <t>ウ</t>
    </rPh>
    <rPh sb="43" eb="45">
      <t>キカン</t>
    </rPh>
    <rPh sb="47" eb="48">
      <t>コト</t>
    </rPh>
    <rPh sb="55" eb="57">
      <t>テツヅキ</t>
    </rPh>
    <rPh sb="59" eb="60">
      <t>オク</t>
    </rPh>
    <rPh sb="70" eb="72">
      <t>ケイゲン</t>
    </rPh>
    <rPh sb="73" eb="74">
      <t>ウ</t>
    </rPh>
    <rPh sb="86" eb="88">
      <t>コクミン</t>
    </rPh>
    <rPh sb="88" eb="90">
      <t>ケンコウ</t>
    </rPh>
    <rPh sb="90" eb="92">
      <t>ホケン</t>
    </rPh>
    <rPh sb="93" eb="95">
      <t>カニュウ</t>
    </rPh>
    <rPh sb="95" eb="96">
      <t>チュウ</t>
    </rPh>
    <rPh sb="98" eb="100">
      <t>トチュウ</t>
    </rPh>
    <rPh sb="101" eb="103">
      <t>シュウショク</t>
    </rPh>
    <rPh sb="106" eb="107">
      <t>ヒ</t>
    </rPh>
    <rPh sb="108" eb="109">
      <t>ツヅ</t>
    </rPh>
    <rPh sb="110" eb="112">
      <t>タイショウ</t>
    </rPh>
    <rPh sb="119" eb="121">
      <t>カイシャ</t>
    </rPh>
    <rPh sb="122" eb="124">
      <t>ケンコウ</t>
    </rPh>
    <rPh sb="124" eb="126">
      <t>ホケン</t>
    </rPh>
    <rPh sb="127" eb="129">
      <t>カニュウ</t>
    </rPh>
    <rPh sb="133" eb="135">
      <t>コクミン</t>
    </rPh>
    <rPh sb="135" eb="137">
      <t>ケンコウ</t>
    </rPh>
    <rPh sb="137" eb="139">
      <t>ホケン</t>
    </rPh>
    <rPh sb="140" eb="142">
      <t>ダッタイ</t>
    </rPh>
    <rPh sb="145" eb="147">
      <t>シュウリョウ</t>
    </rPh>
    <phoneticPr fontId="2"/>
  </si>
  <si>
    <t>手続き方法</t>
    <rPh sb="0" eb="2">
      <t>テツヅ</t>
    </rPh>
    <rPh sb="3" eb="5">
      <t>ホウホウ</t>
    </rPh>
    <phoneticPr fontId="2"/>
  </si>
  <si>
    <r>
      <rPr>
        <b/>
        <sz val="11"/>
        <rFont val="ＭＳ ゴシック"/>
        <family val="3"/>
        <charset val="128"/>
      </rPr>
      <t>○　</t>
    </r>
    <r>
      <rPr>
        <b/>
        <u val="double"/>
        <sz val="11"/>
        <rFont val="ＭＳ ゴシック"/>
        <family val="3"/>
        <charset val="128"/>
      </rPr>
      <t>社会保険、組合保険等の資格喪失証明書</t>
    </r>
    <r>
      <rPr>
        <b/>
        <u val="double"/>
        <sz val="10"/>
        <rFont val="ＭＳ ゴシック"/>
        <family val="3"/>
        <charset val="128"/>
      </rPr>
      <t>（被扶養者がいる場合は、そのかたの名前も記載されたもの）</t>
    </r>
    <rPh sb="2" eb="4">
      <t>シャカイ</t>
    </rPh>
    <rPh sb="4" eb="6">
      <t>ホケン</t>
    </rPh>
    <rPh sb="7" eb="9">
      <t>クミアイ</t>
    </rPh>
    <rPh sb="9" eb="11">
      <t>ホケン</t>
    </rPh>
    <rPh sb="11" eb="12">
      <t>トウ</t>
    </rPh>
    <rPh sb="13" eb="15">
      <t>シカク</t>
    </rPh>
    <rPh sb="15" eb="17">
      <t>ソウシツ</t>
    </rPh>
    <rPh sb="17" eb="20">
      <t>ショウメイショ</t>
    </rPh>
    <rPh sb="21" eb="25">
      <t>ヒフヨウシャ</t>
    </rPh>
    <rPh sb="28" eb="30">
      <t>バアイ</t>
    </rPh>
    <rPh sb="37" eb="39">
      <t>ナマエ</t>
    </rPh>
    <rPh sb="40" eb="42">
      <t>キサイ</t>
    </rPh>
    <phoneticPr fontId="2"/>
  </si>
  <si>
    <r>
      <t>○　</t>
    </r>
    <r>
      <rPr>
        <b/>
        <u val="double"/>
        <sz val="11"/>
        <rFont val="ＭＳ ゴシック"/>
        <family val="3"/>
        <charset val="128"/>
      </rPr>
      <t>マイナンバーカード等のマイナンバー確認書類</t>
    </r>
    <r>
      <rPr>
        <b/>
        <sz val="11"/>
        <rFont val="ＭＳ ゴシック"/>
        <family val="3"/>
        <charset val="128"/>
      </rPr>
      <t>と</t>
    </r>
    <r>
      <rPr>
        <b/>
        <u/>
        <sz val="11"/>
        <rFont val="ＭＳ ゴシック"/>
        <family val="3"/>
        <charset val="128"/>
      </rPr>
      <t>運転免許証など本人確認できるもの</t>
    </r>
    <rPh sb="11" eb="12">
      <t>トウ</t>
    </rPh>
    <rPh sb="19" eb="21">
      <t>カクニン</t>
    </rPh>
    <rPh sb="21" eb="23">
      <t>ショルイ</t>
    </rPh>
    <phoneticPr fontId="2"/>
  </si>
  <si>
    <r>
      <t>○　雇用保険受給資格者証又は雇用保険受給資格通知</t>
    </r>
    <r>
      <rPr>
        <sz val="10"/>
        <rFont val="ＭＳ ゴシック"/>
        <family val="3"/>
        <charset val="128"/>
      </rPr>
      <t>（倒産、解雇等や雇い止めなどにより離職された64歳以下のかた）</t>
    </r>
    <rPh sb="2" eb="4">
      <t>コヨウ</t>
    </rPh>
    <rPh sb="4" eb="6">
      <t>ホケン</t>
    </rPh>
    <rPh sb="6" eb="8">
      <t>ジュキュウ</t>
    </rPh>
    <rPh sb="8" eb="11">
      <t>シカクシャ</t>
    </rPh>
    <rPh sb="11" eb="12">
      <t>ショウ</t>
    </rPh>
    <rPh sb="12" eb="13">
      <t>マタ</t>
    </rPh>
    <rPh sb="14" eb="16">
      <t>コヨウ</t>
    </rPh>
    <rPh sb="16" eb="18">
      <t>ホケン</t>
    </rPh>
    <rPh sb="18" eb="20">
      <t>ジュキュウ</t>
    </rPh>
    <rPh sb="20" eb="22">
      <t>シカク</t>
    </rPh>
    <rPh sb="22" eb="24">
      <t>ツウチ</t>
    </rPh>
    <rPh sb="25" eb="27">
      <t>トウサン</t>
    </rPh>
    <rPh sb="28" eb="30">
      <t>カイコ</t>
    </rPh>
    <rPh sb="30" eb="31">
      <t>トウ</t>
    </rPh>
    <rPh sb="32" eb="33">
      <t>ヤト</t>
    </rPh>
    <rPh sb="34" eb="35">
      <t>ド</t>
    </rPh>
    <rPh sb="41" eb="43">
      <t>リショク</t>
    </rPh>
    <rPh sb="48" eb="49">
      <t>サイ</t>
    </rPh>
    <rPh sb="49" eb="51">
      <t>イカ</t>
    </rPh>
    <phoneticPr fontId="2"/>
  </si>
  <si>
    <r>
      <t>　※　</t>
    </r>
    <r>
      <rPr>
        <b/>
        <u val="double"/>
        <sz val="11"/>
        <rFont val="ＭＳ ゴシック"/>
        <family val="3"/>
        <charset val="128"/>
      </rPr>
      <t>手続きの場所</t>
    </r>
    <r>
      <rPr>
        <sz val="11"/>
        <rFont val="ＭＳ ゴシック"/>
        <family val="3"/>
        <charset val="128"/>
      </rPr>
      <t>　　国保年金課窓口（本庁舎１階）　・　北部市民サービスセンター
　　　　　　　　　　　西部市民サービスセンター　・　駅東サービスセンター（アルヴェ１階）
　　　　　　　　　　　南部市民サービスセンター（別館を除く）　
 　　　　　　　　　　 河辺市民サービスセンター・雄和市民サービスセンター
　　　　　　　　　　　岩見三内連絡所　・　大正寺連絡所</t>
    </r>
    <rPh sb="3" eb="5">
      <t>テツヅ</t>
    </rPh>
    <rPh sb="7" eb="9">
      <t>バショ</t>
    </rPh>
    <rPh sb="11" eb="13">
      <t>コクホ</t>
    </rPh>
    <rPh sb="13" eb="16">
      <t>ネンキンカ</t>
    </rPh>
    <rPh sb="16" eb="18">
      <t>マドグチ</t>
    </rPh>
    <rPh sb="23" eb="24">
      <t>カイ</t>
    </rPh>
    <rPh sb="28" eb="30">
      <t>ホクブ</t>
    </rPh>
    <rPh sb="30" eb="32">
      <t>シミ</t>
    </rPh>
    <rPh sb="54" eb="56">
      <t>シミン</t>
    </rPh>
    <rPh sb="67" eb="68">
      <t>エキ</t>
    </rPh>
    <rPh sb="68" eb="69">
      <t>ヒガシ</t>
    </rPh>
    <rPh sb="83" eb="84">
      <t>カイ</t>
    </rPh>
    <rPh sb="97" eb="99">
      <t>ナンブ</t>
    </rPh>
    <rPh sb="99" eb="101">
      <t>シミン</t>
    </rPh>
    <rPh sb="167" eb="169">
      <t>イワミ</t>
    </rPh>
    <rPh sb="169" eb="171">
      <t>サンナイ</t>
    </rPh>
    <rPh sb="171" eb="174">
      <t>レンラクショ</t>
    </rPh>
    <phoneticPr fontId="2"/>
  </si>
  <si>
    <t>　</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</si>
</sst>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quot;　円&quot;"/>
    <numFmt numFmtId="177" formatCode="&quot;＝ &quot;#,##0&quot;　円&quot;"/>
  </numFmts>
  <fonts count="33">
    <font>
      <sz val="11"/>
      <name val="ＭＳ Ｐゴシック"/>
      <family val="3"/>
      <charset val="128"/>
    </font>
    <font>
      <sz val="11"/>
      <name val="ＭＳ Ｐゴシック"/>
      <family val="3"/>
      <charset val="128"/>
    </font>
    <font>
      <sz val="6"/>
      <name val="ＭＳ Ｐゴシック"/>
      <family val="3"/>
      <charset val="128"/>
    </font>
    <font>
      <sz val="11"/>
      <color theme="1"/>
      <name val="ＭＳ Ｐゴシック"/>
      <family val="2"/>
      <charset val="128"/>
      <scheme val="minor"/>
    </font>
    <font>
      <sz val="11"/>
      <name val="ＭＳ ゴシック"/>
      <family val="3"/>
      <charset val="128"/>
    </font>
    <font>
      <sz val="12"/>
      <name val="ＭＳ ゴシック"/>
      <family val="3"/>
      <charset val="128"/>
    </font>
    <font>
      <b/>
      <sz val="12"/>
      <name val="ＭＳ ゴシック"/>
      <family val="3"/>
      <charset val="128"/>
    </font>
    <font>
      <sz val="10"/>
      <name val="ＭＳ ゴシック"/>
      <family val="3"/>
      <charset val="128"/>
    </font>
    <font>
      <sz val="8"/>
      <name val="ＭＳ ゴシック"/>
      <family val="3"/>
      <charset val="128"/>
    </font>
    <font>
      <b/>
      <sz val="14"/>
      <name val="ＭＳ ゴシック"/>
      <family val="3"/>
      <charset val="128"/>
    </font>
    <font>
      <sz val="9"/>
      <name val="ＭＳ ゴシック"/>
      <family val="3"/>
      <charset val="128"/>
    </font>
    <font>
      <b/>
      <sz val="11"/>
      <name val="ＭＳ ゴシック"/>
      <family val="3"/>
      <charset val="128"/>
    </font>
    <font>
      <b/>
      <sz val="16"/>
      <name val="ＭＳ ゴシック"/>
      <family val="3"/>
      <charset val="128"/>
    </font>
    <font>
      <b/>
      <u val="double"/>
      <sz val="12"/>
      <name val="ＭＳ ゴシック"/>
      <family val="3"/>
      <charset val="128"/>
    </font>
    <font>
      <b/>
      <sz val="11"/>
      <color indexed="10"/>
      <name val="ＭＳ ゴシック"/>
      <family val="3"/>
      <charset val="128"/>
    </font>
    <font>
      <sz val="13"/>
      <name val="ＭＳ ゴシック"/>
      <family val="3"/>
      <charset val="128"/>
    </font>
    <font>
      <sz val="7.5"/>
      <name val="ＭＳ ゴシック"/>
      <family val="3"/>
      <charset val="128"/>
    </font>
    <font>
      <b/>
      <u val="double"/>
      <sz val="12"/>
      <color theme="7" tint="-0.249977111117893"/>
      <name val="ＭＳ ゴシック"/>
      <family val="3"/>
      <charset val="128"/>
    </font>
    <font>
      <sz val="11"/>
      <color indexed="10"/>
      <name val="ＭＳ ゴシック"/>
      <family val="3"/>
      <charset val="128"/>
    </font>
    <font>
      <b/>
      <sz val="10"/>
      <color indexed="10"/>
      <name val="ＭＳ ゴシック"/>
      <family val="3"/>
      <charset val="128"/>
    </font>
    <font>
      <b/>
      <sz val="12"/>
      <name val="HG丸ｺﾞｼｯｸM-PRO"/>
      <family val="3"/>
      <charset val="128"/>
    </font>
    <font>
      <b/>
      <u val="double"/>
      <sz val="10"/>
      <name val="ＭＳ ゴシック"/>
      <family val="3"/>
      <charset val="128"/>
    </font>
    <font>
      <u/>
      <sz val="11"/>
      <name val="ＭＳ ゴシック"/>
      <family val="3"/>
      <charset val="128"/>
    </font>
    <font>
      <sz val="16"/>
      <color indexed="10"/>
      <name val="ＭＳ ゴシック"/>
      <family val="3"/>
      <charset val="128"/>
    </font>
    <font>
      <b/>
      <sz val="12"/>
      <color indexed="10"/>
      <name val="ＭＳ ゴシック"/>
      <family val="3"/>
      <charset val="128"/>
    </font>
    <font>
      <sz val="16"/>
      <name val="ＭＳ ゴシック"/>
      <family val="3"/>
      <charset val="128"/>
    </font>
    <font>
      <u/>
      <sz val="12"/>
      <name val="ＭＳ ゴシック"/>
      <family val="3"/>
      <charset val="128"/>
    </font>
    <font>
      <b/>
      <u/>
      <sz val="12"/>
      <name val="ＭＳ ゴシック"/>
      <family val="3"/>
      <charset val="128"/>
    </font>
    <font>
      <sz val="10.5"/>
      <name val="ＭＳ ゴシック"/>
      <family val="3"/>
      <charset val="128"/>
    </font>
    <font>
      <sz val="11"/>
      <color theme="1"/>
      <name val="ＭＳ ゴシック"/>
      <family val="3"/>
      <charset val="128"/>
    </font>
    <font>
      <sz val="16"/>
      <color theme="0"/>
      <name val="メイリオ"/>
      <family val="3"/>
      <charset val="128"/>
    </font>
    <font>
      <b/>
      <u val="double"/>
      <sz val="11"/>
      <name val="ＭＳ ゴシック"/>
      <family val="3"/>
      <charset val="128"/>
    </font>
    <font>
      <b/>
      <u/>
      <sz val="11"/>
      <name val="ＭＳ ゴシック"/>
      <family val="3"/>
      <charset val="128"/>
    </font>
  </fonts>
  <fills count="13">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theme="5" tint="0.79998168889431442"/>
        <bgColor indexed="64"/>
      </patternFill>
    </fill>
    <fill>
      <patternFill patternType="solid">
        <fgColor rgb="FFFFFF00"/>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1" tint="0.499984740745262"/>
        <bgColor indexed="64"/>
      </patternFill>
    </fill>
    <fill>
      <patternFill patternType="solid">
        <fgColor theme="6" tint="0.79998168889431442"/>
        <bgColor indexed="64"/>
      </patternFill>
    </fill>
    <fill>
      <patternFill patternType="solid">
        <fgColor theme="1"/>
        <bgColor indexed="64"/>
      </patternFill>
    </fill>
  </fills>
  <borders count="61">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top style="medium">
        <color indexed="64"/>
      </top>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top/>
      <bottom/>
      <diagonal/>
    </border>
    <border diagonalDown="1">
      <left style="thin">
        <color indexed="64"/>
      </left>
      <right style="thin">
        <color indexed="64"/>
      </right>
      <top style="thin">
        <color indexed="64"/>
      </top>
      <bottom style="thin">
        <color indexed="64"/>
      </bottom>
      <diagonal style="thin">
        <color indexed="64"/>
      </diagonal>
    </border>
    <border>
      <left/>
      <right/>
      <top style="thin">
        <color indexed="64"/>
      </top>
      <bottom/>
      <diagonal/>
    </border>
    <border>
      <left style="thin">
        <color indexed="64"/>
      </left>
      <right style="medium">
        <color indexed="64"/>
      </right>
      <top style="thin">
        <color indexed="64"/>
      </top>
      <bottom/>
      <diagonal/>
    </border>
    <border>
      <left/>
      <right/>
      <top/>
      <bottom style="medium">
        <color indexed="64"/>
      </bottom>
      <diagonal/>
    </border>
    <border>
      <left style="thin">
        <color indexed="64"/>
      </left>
      <right style="medium">
        <color indexed="64"/>
      </right>
      <top/>
      <bottom style="medium">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medium">
        <color indexed="64"/>
      </right>
      <top/>
      <bottom/>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left/>
      <right style="medium">
        <color indexed="64"/>
      </right>
      <top/>
      <bottom/>
      <diagonal/>
    </border>
    <border>
      <left style="thin">
        <color indexed="64"/>
      </left>
      <right style="dotted">
        <color indexed="64"/>
      </right>
      <top style="medium">
        <color indexed="64"/>
      </top>
      <bottom style="thin">
        <color indexed="64"/>
      </bottom>
      <diagonal/>
    </border>
    <border>
      <left style="dotted">
        <color indexed="64"/>
      </left>
      <right/>
      <top style="medium">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top style="thin">
        <color indexed="64"/>
      </top>
      <bottom/>
      <diagonal/>
    </border>
    <border>
      <left/>
      <right style="medium">
        <color indexed="64"/>
      </right>
      <top style="thin">
        <color indexed="64"/>
      </top>
      <bottom/>
      <diagonal/>
    </border>
    <border>
      <left style="dotted">
        <color indexed="64"/>
      </left>
      <right/>
      <top/>
      <bottom/>
      <diagonal/>
    </border>
    <border>
      <left style="thin">
        <color indexed="64"/>
      </left>
      <right style="dotted">
        <color indexed="64"/>
      </right>
      <top style="thin">
        <color indexed="64"/>
      </top>
      <bottom style="medium">
        <color indexed="64"/>
      </bottom>
      <diagonal/>
    </border>
    <border>
      <left style="dotted">
        <color indexed="64"/>
      </left>
      <right/>
      <top/>
      <bottom style="medium">
        <color indexed="64"/>
      </bottom>
      <diagonal/>
    </border>
    <border>
      <left/>
      <right style="medium">
        <color indexed="64"/>
      </right>
      <top/>
      <bottom style="medium">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medium">
        <color indexed="64"/>
      </bottom>
      <diagonal/>
    </border>
    <border>
      <left/>
      <right/>
      <top/>
      <bottom style="thin">
        <color indexed="64"/>
      </bottom>
      <diagonal/>
    </border>
  </borders>
  <cellStyleXfs count="6">
    <xf numFmtId="0" fontId="0" fillId="0" borderId="0"/>
    <xf numFmtId="0" fontId="1" fillId="0" borderId="0">
      <alignment vertical="center"/>
    </xf>
    <xf numFmtId="0" fontId="3" fillId="0" borderId="0">
      <alignment vertical="center"/>
    </xf>
    <xf numFmtId="9" fontId="1"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cellStyleXfs>
  <cellXfs count="233">
    <xf numFmtId="0" fontId="0" fillId="0" borderId="0" xfId="0"/>
    <xf numFmtId="38" fontId="4" fillId="0" borderId="1" xfId="5" applyFont="1" applyBorder="1">
      <alignment vertical="center"/>
    </xf>
    <xf numFmtId="0" fontId="4" fillId="0" borderId="0" xfId="1" applyFont="1">
      <alignment vertical="center"/>
    </xf>
    <xf numFmtId="38" fontId="4" fillId="0" borderId="0" xfId="5" applyFont="1" applyFill="1" applyBorder="1">
      <alignment vertical="center"/>
    </xf>
    <xf numFmtId="38" fontId="4" fillId="0" borderId="0" xfId="5" applyFont="1">
      <alignment vertical="center"/>
    </xf>
    <xf numFmtId="38" fontId="4" fillId="0" borderId="0" xfId="5" applyFont="1" applyFill="1">
      <alignment vertical="center"/>
    </xf>
    <xf numFmtId="38" fontId="4" fillId="4" borderId="1" xfId="5" applyFont="1" applyFill="1" applyBorder="1" applyAlignment="1">
      <alignment horizontal="center" vertical="center"/>
    </xf>
    <xf numFmtId="38" fontId="4" fillId="4" borderId="6" xfId="5" applyFont="1" applyFill="1" applyBorder="1" applyAlignment="1">
      <alignment horizontal="center" vertical="center"/>
    </xf>
    <xf numFmtId="38" fontId="4" fillId="0" borderId="11" xfId="5" applyFont="1" applyBorder="1">
      <alignment vertical="center"/>
    </xf>
    <xf numFmtId="38" fontId="4" fillId="5" borderId="1" xfId="5" applyFont="1" applyFill="1" applyBorder="1" applyAlignment="1">
      <alignment horizontal="center" vertical="center"/>
    </xf>
    <xf numFmtId="38" fontId="4" fillId="5" borderId="6" xfId="5" applyFont="1" applyFill="1" applyBorder="1" applyAlignment="1">
      <alignment horizontal="center" vertical="center"/>
    </xf>
    <xf numFmtId="38" fontId="4" fillId="0" borderId="13" xfId="5" applyFont="1" applyBorder="1">
      <alignment vertical="center"/>
    </xf>
    <xf numFmtId="38" fontId="4" fillId="0" borderId="15" xfId="5" applyFont="1" applyBorder="1">
      <alignment vertical="center"/>
    </xf>
    <xf numFmtId="0" fontId="4" fillId="0" borderId="0" xfId="1" applyFont="1" applyAlignment="1">
      <alignment horizontal="center" vertical="center"/>
    </xf>
    <xf numFmtId="58" fontId="4" fillId="0" borderId="0" xfId="1" applyNumberFormat="1" applyFont="1" applyAlignment="1">
      <alignment horizontal="center" vertical="center"/>
    </xf>
    <xf numFmtId="0" fontId="14" fillId="0" borderId="0" xfId="1" applyFont="1" applyAlignment="1">
      <alignment vertical="center" wrapText="1"/>
    </xf>
    <xf numFmtId="0" fontId="5" fillId="0" borderId="0" xfId="1" applyFont="1">
      <alignment vertical="center"/>
    </xf>
    <xf numFmtId="0" fontId="15" fillId="0" borderId="0" xfId="1" applyFont="1" applyAlignment="1">
      <alignment horizontal="left" vertical="center" wrapText="1"/>
    </xf>
    <xf numFmtId="0" fontId="4" fillId="0" borderId="1" xfId="1" applyFont="1" applyBorder="1" applyAlignment="1" applyProtection="1">
      <alignment horizontal="center" vertical="center"/>
    </xf>
    <xf numFmtId="0" fontId="16" fillId="0" borderId="1" xfId="1" applyFont="1" applyBorder="1" applyAlignment="1" applyProtection="1">
      <alignment horizontal="center" vertical="center"/>
    </xf>
    <xf numFmtId="0" fontId="4" fillId="0" borderId="0" xfId="1" applyFont="1" applyProtection="1">
      <alignment vertical="center"/>
    </xf>
    <xf numFmtId="38" fontId="12" fillId="6" borderId="11" xfId="1" applyNumberFormat="1" applyFont="1" applyFill="1" applyBorder="1">
      <alignment vertical="center"/>
    </xf>
    <xf numFmtId="0" fontId="17" fillId="0" borderId="0" xfId="1" applyFont="1" applyProtection="1">
      <alignment vertical="center"/>
    </xf>
    <xf numFmtId="0" fontId="4" fillId="0" borderId="1" xfId="1" applyFont="1" applyBorder="1" applyProtection="1">
      <alignment vertical="center"/>
    </xf>
    <xf numFmtId="0" fontId="4" fillId="3" borderId="1" xfId="1" applyFont="1" applyFill="1" applyBorder="1" applyAlignment="1" applyProtection="1">
      <alignment horizontal="center" vertical="center"/>
      <protection locked="0"/>
    </xf>
    <xf numFmtId="0" fontId="18" fillId="0" borderId="0" xfId="1" applyFont="1" applyProtection="1">
      <alignment vertical="center"/>
    </xf>
    <xf numFmtId="176" fontId="4" fillId="0" borderId="1" xfId="1" applyNumberFormat="1" applyFont="1" applyFill="1" applyBorder="1" applyAlignment="1" applyProtection="1">
      <alignment horizontal="right" vertical="center"/>
      <protection locked="0"/>
    </xf>
    <xf numFmtId="176" fontId="4" fillId="3" borderId="1" xfId="1" applyNumberFormat="1" applyFont="1" applyFill="1" applyBorder="1" applyAlignment="1" applyProtection="1">
      <alignment horizontal="right" vertical="center"/>
      <protection locked="0"/>
    </xf>
    <xf numFmtId="0" fontId="19" fillId="0" borderId="0" xfId="1" applyFont="1" applyProtection="1">
      <alignment vertical="center"/>
    </xf>
    <xf numFmtId="0" fontId="4" fillId="0" borderId="0" xfId="1" applyFont="1" applyBorder="1" applyProtection="1">
      <alignment vertical="center"/>
    </xf>
    <xf numFmtId="176" fontId="4" fillId="0" borderId="1" xfId="1" applyNumberFormat="1" applyFont="1" applyBorder="1" applyAlignment="1" applyProtection="1">
      <alignment horizontal="right" vertical="center"/>
    </xf>
    <xf numFmtId="0" fontId="18" fillId="0" borderId="0" xfId="1" applyFont="1" applyBorder="1" applyAlignment="1" applyProtection="1">
      <alignment horizontal="right" vertical="center"/>
    </xf>
    <xf numFmtId="176" fontId="4" fillId="6" borderId="1" xfId="1" applyNumberFormat="1" applyFont="1" applyFill="1" applyBorder="1" applyAlignment="1" applyProtection="1">
      <alignment horizontal="right" vertical="center"/>
      <protection locked="0"/>
    </xf>
    <xf numFmtId="0" fontId="4" fillId="0" borderId="33" xfId="1" applyFont="1" applyBorder="1" applyAlignment="1" applyProtection="1">
      <alignment horizontal="center" vertical="center"/>
    </xf>
    <xf numFmtId="38" fontId="4" fillId="0" borderId="0" xfId="5" applyFont="1" applyBorder="1" applyProtection="1">
      <alignment vertical="center"/>
    </xf>
    <xf numFmtId="10" fontId="11" fillId="0" borderId="8" xfId="3" applyNumberFormat="1" applyFont="1" applyBorder="1" applyAlignment="1" applyProtection="1">
      <alignment horizontal="center" vertical="center"/>
    </xf>
    <xf numFmtId="177" fontId="4" fillId="0" borderId="2" xfId="1" applyNumberFormat="1" applyFont="1" applyBorder="1" applyAlignment="1" applyProtection="1">
      <alignment horizontal="left" vertical="center"/>
    </xf>
    <xf numFmtId="0" fontId="4" fillId="0" borderId="0" xfId="1" applyFont="1" applyAlignment="1" applyProtection="1">
      <alignment horizontal="center" vertical="center"/>
    </xf>
    <xf numFmtId="38" fontId="11" fillId="0" borderId="8" xfId="5" applyFont="1" applyBorder="1" applyAlignment="1" applyProtection="1">
      <alignment horizontal="center" vertical="center"/>
    </xf>
    <xf numFmtId="38" fontId="4" fillId="0" borderId="0" xfId="5" applyFont="1" applyProtection="1">
      <alignment vertical="center"/>
    </xf>
    <xf numFmtId="38" fontId="11" fillId="0" borderId="0" xfId="5" applyFont="1" applyBorder="1" applyAlignment="1" applyProtection="1">
      <alignment horizontal="center" vertical="center"/>
    </xf>
    <xf numFmtId="3" fontId="11" fillId="0" borderId="0" xfId="1" applyNumberFormat="1" applyFont="1" applyAlignment="1">
      <alignment horizontal="center" vertical="center"/>
    </xf>
    <xf numFmtId="0" fontId="4" fillId="0" borderId="4" xfId="1" applyFont="1" applyBorder="1" applyAlignment="1" applyProtection="1">
      <alignment horizontal="center" vertical="center"/>
    </xf>
    <xf numFmtId="38" fontId="11" fillId="0" borderId="23" xfId="5" applyFont="1" applyBorder="1" applyAlignment="1" applyProtection="1">
      <alignment horizontal="center" vertical="center"/>
    </xf>
    <xf numFmtId="177" fontId="4" fillId="0" borderId="14" xfId="1" applyNumberFormat="1" applyFont="1" applyBorder="1" applyAlignment="1" applyProtection="1">
      <alignment horizontal="left" vertical="center"/>
    </xf>
    <xf numFmtId="0" fontId="4" fillId="0" borderId="16" xfId="1" applyFont="1" applyBorder="1" applyAlignment="1" applyProtection="1">
      <alignment horizontal="center" vertical="center"/>
    </xf>
    <xf numFmtId="0" fontId="4" fillId="0" borderId="22" xfId="1" applyFont="1" applyBorder="1" applyAlignment="1" applyProtection="1">
      <alignment horizontal="center" vertical="center"/>
    </xf>
    <xf numFmtId="0" fontId="4" fillId="0" borderId="22" xfId="1" applyFont="1" applyBorder="1" applyAlignment="1" applyProtection="1">
      <alignment horizontal="left" vertical="center"/>
    </xf>
    <xf numFmtId="0" fontId="4" fillId="0" borderId="22" xfId="1" applyFont="1" applyBorder="1" applyAlignment="1" applyProtection="1">
      <alignment vertical="center"/>
    </xf>
    <xf numFmtId="0" fontId="4" fillId="0" borderId="22" xfId="1" applyFont="1" applyBorder="1" applyProtection="1">
      <alignment vertical="center"/>
    </xf>
    <xf numFmtId="176" fontId="5" fillId="0" borderId="18" xfId="5" applyNumberFormat="1" applyFont="1" applyBorder="1" applyAlignment="1" applyProtection="1">
      <alignment horizontal="right" vertical="center"/>
    </xf>
    <xf numFmtId="38" fontId="4" fillId="0" borderId="0" xfId="1" applyNumberFormat="1" applyFont="1" applyBorder="1">
      <alignment vertical="center"/>
    </xf>
    <xf numFmtId="0" fontId="4" fillId="0" borderId="19" xfId="1" applyFont="1" applyBorder="1" applyAlignment="1" applyProtection="1">
      <alignment horizontal="center" vertical="center"/>
    </xf>
    <xf numFmtId="0" fontId="4" fillId="0" borderId="8" xfId="1" applyFont="1" applyBorder="1" applyAlignment="1" applyProtection="1">
      <alignment horizontal="center" vertical="center"/>
    </xf>
    <xf numFmtId="0" fontId="4" fillId="0" borderId="8" xfId="1" applyFont="1" applyBorder="1" applyAlignment="1" applyProtection="1">
      <alignment vertical="center"/>
    </xf>
    <xf numFmtId="0" fontId="4" fillId="0" borderId="8" xfId="1" applyFont="1" applyBorder="1" applyAlignment="1" applyProtection="1">
      <alignment vertical="center" shrinkToFit="1"/>
    </xf>
    <xf numFmtId="176" fontId="6" fillId="0" borderId="11" xfId="5" applyNumberFormat="1" applyFont="1" applyBorder="1" applyAlignment="1" applyProtection="1">
      <alignment horizontal="right" vertical="center"/>
    </xf>
    <xf numFmtId="0" fontId="20" fillId="0" borderId="8" xfId="1" applyFont="1" applyBorder="1" applyAlignment="1" applyProtection="1">
      <alignment horizontal="center" vertical="center"/>
    </xf>
    <xf numFmtId="0" fontId="4" fillId="0" borderId="8" xfId="1" applyFont="1" applyBorder="1" applyAlignment="1" applyProtection="1">
      <alignment horizontal="left" vertical="center"/>
    </xf>
    <xf numFmtId="176" fontId="4" fillId="0" borderId="31" xfId="5" applyNumberFormat="1" applyFont="1" applyBorder="1" applyAlignment="1" applyProtection="1">
      <alignment horizontal="right" vertical="center"/>
    </xf>
    <xf numFmtId="0" fontId="7" fillId="0" borderId="34" xfId="1" applyFont="1" applyBorder="1" applyAlignment="1" applyProtection="1">
      <alignment horizontal="left" vertical="center"/>
    </xf>
    <xf numFmtId="0" fontId="20" fillId="0" borderId="34" xfId="1" applyFont="1" applyBorder="1" applyAlignment="1" applyProtection="1">
      <alignment horizontal="center" vertical="center"/>
    </xf>
    <xf numFmtId="0" fontId="4" fillId="0" borderId="34" xfId="1" applyFont="1" applyBorder="1" applyAlignment="1" applyProtection="1">
      <alignment horizontal="left" vertical="center"/>
    </xf>
    <xf numFmtId="176" fontId="4" fillId="0" borderId="35" xfId="5" applyNumberFormat="1" applyFont="1" applyBorder="1" applyAlignment="1" applyProtection="1">
      <alignment horizontal="right" vertical="center"/>
    </xf>
    <xf numFmtId="0" fontId="4" fillId="0" borderId="36" xfId="1" applyFont="1" applyBorder="1" applyAlignment="1" applyProtection="1">
      <alignment horizontal="center" vertical="center"/>
    </xf>
    <xf numFmtId="0" fontId="4" fillId="0" borderId="36" xfId="1" applyFont="1" applyBorder="1" applyProtection="1">
      <alignment vertical="center"/>
    </xf>
    <xf numFmtId="0" fontId="7" fillId="0" borderId="36" xfId="1" applyFont="1" applyBorder="1" applyAlignment="1" applyProtection="1">
      <alignment horizontal="right" vertical="center"/>
    </xf>
    <xf numFmtId="0" fontId="20" fillId="0" borderId="36" xfId="1" applyFont="1" applyBorder="1" applyAlignment="1" applyProtection="1">
      <alignment horizontal="center" vertical="center"/>
    </xf>
    <xf numFmtId="0" fontId="4" fillId="0" borderId="36" xfId="1" applyFont="1" applyBorder="1" applyAlignment="1" applyProtection="1">
      <alignment horizontal="left" vertical="center"/>
    </xf>
    <xf numFmtId="176" fontId="4" fillId="0" borderId="37" xfId="5" applyNumberFormat="1" applyFont="1" applyBorder="1" applyAlignment="1" applyProtection="1">
      <alignment horizontal="right" vertical="center"/>
    </xf>
    <xf numFmtId="0" fontId="4" fillId="0" borderId="0" xfId="1" applyFont="1" applyBorder="1" applyAlignment="1">
      <alignment horizontal="left" vertical="top" wrapText="1"/>
    </xf>
    <xf numFmtId="0" fontId="4" fillId="0" borderId="0" xfId="1" applyFont="1" applyBorder="1">
      <alignment vertical="center"/>
    </xf>
    <xf numFmtId="0" fontId="4" fillId="0" borderId="30" xfId="1" applyFont="1" applyBorder="1" applyAlignment="1">
      <alignment horizontal="center" vertical="center"/>
    </xf>
    <xf numFmtId="0" fontId="4" fillId="0" borderId="30" xfId="1" applyFont="1" applyBorder="1" applyAlignment="1">
      <alignment horizontal="centerContinuous" vertical="center"/>
    </xf>
    <xf numFmtId="0" fontId="4" fillId="0" borderId="24" xfId="1" applyFont="1" applyBorder="1" applyAlignment="1">
      <alignment horizontal="centerContinuous" vertical="center"/>
    </xf>
    <xf numFmtId="0" fontId="4" fillId="0" borderId="22" xfId="1" applyFont="1" applyBorder="1" applyAlignment="1">
      <alignment horizontal="centerContinuous" vertical="center"/>
    </xf>
    <xf numFmtId="0" fontId="4" fillId="0" borderId="27" xfId="1" applyFont="1" applyBorder="1" applyAlignment="1">
      <alignment horizontal="centerContinuous" vertical="center"/>
    </xf>
    <xf numFmtId="0" fontId="4" fillId="0" borderId="0" xfId="1" applyFont="1" applyAlignment="1">
      <alignment horizontal="right" vertical="center"/>
    </xf>
    <xf numFmtId="0" fontId="6" fillId="0" borderId="0" xfId="1" applyFont="1" applyAlignment="1">
      <alignment horizontal="left" vertical="center"/>
    </xf>
    <xf numFmtId="0" fontId="6" fillId="0" borderId="0" xfId="1" applyFont="1">
      <alignment vertical="center"/>
    </xf>
    <xf numFmtId="0" fontId="6" fillId="0" borderId="0" xfId="1" applyFont="1" applyAlignment="1">
      <alignment horizontal="center" vertical="center"/>
    </xf>
    <xf numFmtId="0" fontId="4" fillId="0" borderId="0" xfId="1" applyFont="1" applyAlignment="1">
      <alignment vertical="center" wrapText="1"/>
    </xf>
    <xf numFmtId="38" fontId="4" fillId="0" borderId="0" xfId="5" applyFont="1" applyAlignment="1">
      <alignment horizontal="center" vertical="center"/>
    </xf>
    <xf numFmtId="38" fontId="4" fillId="6" borderId="1" xfId="5" applyFont="1" applyFill="1" applyBorder="1" applyAlignment="1">
      <alignment horizontal="center" vertical="center"/>
    </xf>
    <xf numFmtId="49" fontId="4" fillId="8" borderId="6" xfId="5" applyNumberFormat="1" applyFont="1" applyFill="1" applyBorder="1" applyAlignment="1">
      <alignment horizontal="center" vertical="center"/>
    </xf>
    <xf numFmtId="38" fontId="4" fillId="9" borderId="4" xfId="5" applyFont="1" applyFill="1" applyBorder="1" applyAlignment="1">
      <alignment horizontal="center" vertical="center"/>
    </xf>
    <xf numFmtId="38" fontId="4" fillId="0" borderId="0" xfId="5" applyFont="1" applyBorder="1" applyAlignment="1">
      <alignment vertical="center"/>
    </xf>
    <xf numFmtId="38" fontId="4" fillId="0" borderId="0" xfId="5" applyFont="1" applyFill="1" applyBorder="1" applyAlignment="1">
      <alignment horizontal="center" vertical="center"/>
    </xf>
    <xf numFmtId="38" fontId="4" fillId="0" borderId="0" xfId="5" applyFont="1" applyAlignment="1">
      <alignment horizontal="right" vertical="center"/>
    </xf>
    <xf numFmtId="38" fontId="4" fillId="0" borderId="6" xfId="5" applyFont="1" applyBorder="1">
      <alignment vertical="center"/>
    </xf>
    <xf numFmtId="38" fontId="4" fillId="0" borderId="1" xfId="5" applyFont="1" applyFill="1" applyBorder="1">
      <alignment vertical="center"/>
    </xf>
    <xf numFmtId="38" fontId="4" fillId="10" borderId="12" xfId="5" applyFont="1" applyFill="1" applyBorder="1">
      <alignment vertical="center"/>
    </xf>
    <xf numFmtId="0" fontId="8" fillId="0" borderId="1" xfId="1" applyFont="1" applyBorder="1" applyAlignment="1" applyProtection="1">
      <alignment horizontal="center" vertical="center"/>
    </xf>
    <xf numFmtId="0" fontId="4" fillId="0" borderId="1" xfId="1" applyFont="1" applyFill="1" applyBorder="1" applyAlignment="1" applyProtection="1">
      <alignment horizontal="center" vertical="center"/>
    </xf>
    <xf numFmtId="176" fontId="18" fillId="0" borderId="1" xfId="1" applyNumberFormat="1" applyFont="1" applyFill="1" applyBorder="1" applyAlignment="1" applyProtection="1">
      <alignment horizontal="right" vertical="center"/>
    </xf>
    <xf numFmtId="176" fontId="4" fillId="0" borderId="1" xfId="1" applyNumberFormat="1" applyFont="1" applyFill="1" applyBorder="1" applyAlignment="1" applyProtection="1">
      <alignment horizontal="right" vertical="center"/>
    </xf>
    <xf numFmtId="0" fontId="4" fillId="0" borderId="0" xfId="1" applyFont="1" applyFill="1" applyProtection="1">
      <alignment vertical="center"/>
    </xf>
    <xf numFmtId="38" fontId="11" fillId="0" borderId="34" xfId="5" applyFont="1" applyBorder="1" applyAlignment="1" applyProtection="1">
      <alignment horizontal="center" vertical="center"/>
    </xf>
    <xf numFmtId="177" fontId="4" fillId="0" borderId="7" xfId="1" applyNumberFormat="1" applyFont="1" applyBorder="1" applyAlignment="1" applyProtection="1">
      <alignment horizontal="left" vertical="center"/>
    </xf>
    <xf numFmtId="176" fontId="24" fillId="0" borderId="18" xfId="5" applyNumberFormat="1" applyFont="1" applyBorder="1" applyAlignment="1" applyProtection="1">
      <alignment horizontal="right" vertical="center"/>
    </xf>
    <xf numFmtId="176" fontId="24" fillId="0" borderId="11" xfId="5" applyNumberFormat="1" applyFont="1" applyBorder="1" applyAlignment="1" applyProtection="1">
      <alignment horizontal="right" vertical="center"/>
    </xf>
    <xf numFmtId="0" fontId="9" fillId="11" borderId="8" xfId="1" applyFont="1" applyFill="1" applyBorder="1" applyAlignment="1" applyProtection="1">
      <alignment horizontal="center" vertical="center"/>
    </xf>
    <xf numFmtId="0" fontId="6" fillId="0" borderId="8" xfId="1" applyFont="1" applyBorder="1" applyAlignment="1" applyProtection="1">
      <alignment horizontal="center" vertical="center"/>
    </xf>
    <xf numFmtId="176" fontId="18" fillId="0" borderId="31" xfId="5" applyNumberFormat="1" applyFont="1" applyBorder="1" applyAlignment="1" applyProtection="1">
      <alignment horizontal="right" vertical="center"/>
    </xf>
    <xf numFmtId="0" fontId="9" fillId="11" borderId="34" xfId="1" applyFont="1" applyFill="1" applyBorder="1" applyAlignment="1" applyProtection="1">
      <alignment horizontal="center" vertical="center"/>
    </xf>
    <xf numFmtId="0" fontId="6" fillId="0" borderId="34" xfId="1" applyFont="1" applyBorder="1" applyAlignment="1" applyProtection="1">
      <alignment horizontal="center" vertical="center"/>
    </xf>
    <xf numFmtId="176" fontId="18" fillId="0" borderId="35" xfId="5" applyNumberFormat="1" applyFont="1" applyBorder="1" applyAlignment="1" applyProtection="1">
      <alignment horizontal="right" vertical="center"/>
    </xf>
    <xf numFmtId="0" fontId="6" fillId="0" borderId="36" xfId="1" applyFont="1" applyBorder="1" applyAlignment="1" applyProtection="1">
      <alignment horizontal="center" vertical="center"/>
    </xf>
    <xf numFmtId="176" fontId="18" fillId="0" borderId="37" xfId="5" applyNumberFormat="1" applyFont="1" applyBorder="1" applyAlignment="1" applyProtection="1">
      <alignment horizontal="right" vertical="center"/>
    </xf>
    <xf numFmtId="0" fontId="11" fillId="0" borderId="0" xfId="1" applyFont="1" applyBorder="1" applyProtection="1">
      <alignment vertical="center"/>
    </xf>
    <xf numFmtId="0" fontId="4" fillId="0" borderId="48" xfId="1" applyFont="1" applyBorder="1" applyAlignment="1">
      <alignment horizontal="center" vertical="center"/>
    </xf>
    <xf numFmtId="0" fontId="4" fillId="0" borderId="49" xfId="1" applyFont="1" applyBorder="1" applyAlignment="1">
      <alignment horizontal="centerContinuous" vertical="center"/>
    </xf>
    <xf numFmtId="0" fontId="25" fillId="0" borderId="0" xfId="1" applyFont="1">
      <alignment vertical="center"/>
    </xf>
    <xf numFmtId="0" fontId="25" fillId="0" borderId="0" xfId="1" applyFont="1" applyBorder="1">
      <alignment vertical="center"/>
    </xf>
    <xf numFmtId="0" fontId="1" fillId="0" borderId="0" xfId="1" applyAlignment="1">
      <alignment horizontal="center" vertical="center"/>
    </xf>
    <xf numFmtId="0" fontId="1" fillId="0" borderId="0" xfId="1">
      <alignment vertical="center"/>
    </xf>
    <xf numFmtId="38" fontId="0" fillId="0" borderId="0" xfId="5" applyFont="1">
      <alignment vertical="center"/>
    </xf>
    <xf numFmtId="38" fontId="0" fillId="0" borderId="0" xfId="5" applyFont="1" applyBorder="1">
      <alignment vertical="center"/>
    </xf>
    <xf numFmtId="38" fontId="0" fillId="0" borderId="0" xfId="5" applyFont="1" applyFill="1" applyBorder="1">
      <alignment vertical="center"/>
    </xf>
    <xf numFmtId="0" fontId="4" fillId="3" borderId="1" xfId="0" applyFont="1" applyFill="1" applyBorder="1" applyAlignment="1" applyProtection="1">
      <alignment horizontal="center" vertical="center"/>
      <protection locked="0"/>
    </xf>
    <xf numFmtId="38" fontId="4" fillId="0" borderId="0" xfId="1" applyNumberFormat="1" applyFont="1" applyBorder="1" applyAlignment="1" applyProtection="1">
      <alignment horizontal="center" vertical="center"/>
    </xf>
    <xf numFmtId="38" fontId="4" fillId="0" borderId="0" xfId="1" applyNumberFormat="1" applyFont="1" applyBorder="1" applyAlignment="1">
      <alignment horizontal="center" vertical="center"/>
    </xf>
    <xf numFmtId="38" fontId="4" fillId="0" borderId="0" xfId="1" applyNumberFormat="1" applyFont="1" applyBorder="1" applyProtection="1">
      <alignment vertical="center"/>
    </xf>
    <xf numFmtId="177" fontId="4" fillId="0" borderId="8" xfId="1" applyNumberFormat="1" applyFont="1" applyBorder="1" applyAlignment="1" applyProtection="1">
      <alignment horizontal="left" vertical="center"/>
    </xf>
    <xf numFmtId="177" fontId="4" fillId="0" borderId="23" xfId="1" applyNumberFormat="1" applyFont="1" applyBorder="1" applyAlignment="1" applyProtection="1">
      <alignment horizontal="left" vertical="center"/>
    </xf>
    <xf numFmtId="0" fontId="4" fillId="0" borderId="1" xfId="1" applyFont="1" applyBorder="1" applyAlignment="1" applyProtection="1">
      <alignment horizontal="center" vertical="center"/>
    </xf>
    <xf numFmtId="38" fontId="4" fillId="7" borderId="1" xfId="5" applyFont="1" applyFill="1" applyBorder="1" applyProtection="1">
      <alignment vertical="center"/>
      <protection locked="0"/>
    </xf>
    <xf numFmtId="0" fontId="4" fillId="6" borderId="1" xfId="1" applyFont="1" applyFill="1" applyBorder="1" applyProtection="1">
      <alignment vertical="center"/>
      <protection locked="0"/>
    </xf>
    <xf numFmtId="0" fontId="4" fillId="6" borderId="1" xfId="1" applyFont="1" applyFill="1" applyBorder="1" applyAlignment="1" applyProtection="1">
      <alignment vertical="center" shrinkToFit="1"/>
      <protection locked="0"/>
    </xf>
    <xf numFmtId="0" fontId="15" fillId="2" borderId="0" xfId="1" applyFont="1" applyFill="1" applyBorder="1" applyAlignment="1">
      <alignment horizontal="left" vertical="center" wrapText="1"/>
    </xf>
    <xf numFmtId="0" fontId="4" fillId="0" borderId="1" xfId="1" applyFont="1" applyBorder="1" applyAlignment="1" applyProtection="1">
      <alignment horizontal="center" vertical="center"/>
    </xf>
    <xf numFmtId="0" fontId="4" fillId="0" borderId="8" xfId="1" applyFont="1" applyBorder="1" applyAlignment="1" applyProtection="1">
      <alignment horizontal="center" vertical="center"/>
    </xf>
    <xf numFmtId="0" fontId="4" fillId="0" borderId="19" xfId="1" applyFont="1" applyBorder="1" applyAlignment="1" applyProtection="1">
      <alignment horizontal="center" vertical="center"/>
    </xf>
    <xf numFmtId="0" fontId="15" fillId="0" borderId="0" xfId="1" applyFont="1" applyAlignment="1">
      <alignment horizontal="left" vertical="center" wrapText="1"/>
    </xf>
    <xf numFmtId="0" fontId="4" fillId="0" borderId="21" xfId="1" applyFont="1" applyBorder="1" applyProtection="1">
      <alignment vertical="center"/>
    </xf>
    <xf numFmtId="0" fontId="4" fillId="0" borderId="60" xfId="1" applyFont="1" applyBorder="1" applyAlignment="1" applyProtection="1">
      <alignment horizontal="left" vertical="center"/>
    </xf>
    <xf numFmtId="177" fontId="4" fillId="0" borderId="34" xfId="1" applyNumberFormat="1" applyFont="1" applyBorder="1" applyAlignment="1" applyProtection="1">
      <alignment horizontal="left" vertical="center"/>
    </xf>
    <xf numFmtId="0" fontId="4" fillId="0" borderId="28" xfId="1" applyFont="1" applyBorder="1" applyAlignment="1" applyProtection="1">
      <alignment vertical="center" shrinkToFit="1"/>
    </xf>
    <xf numFmtId="38" fontId="4" fillId="3" borderId="4" xfId="5" applyFont="1" applyFill="1" applyBorder="1" applyProtection="1">
      <alignment vertical="center"/>
      <protection locked="0"/>
    </xf>
    <xf numFmtId="0" fontId="12" fillId="3" borderId="11" xfId="1" applyFont="1" applyFill="1" applyBorder="1">
      <alignment vertical="center"/>
    </xf>
    <xf numFmtId="38" fontId="4" fillId="7" borderId="11" xfId="5" applyNumberFormat="1" applyFont="1" applyFill="1" applyBorder="1">
      <alignment vertical="center"/>
    </xf>
    <xf numFmtId="176" fontId="29" fillId="3" borderId="1" xfId="1" applyNumberFormat="1" applyFont="1" applyFill="1" applyBorder="1" applyAlignment="1" applyProtection="1">
      <alignment horizontal="right" vertical="center"/>
      <protection locked="0"/>
    </xf>
    <xf numFmtId="176" fontId="29" fillId="3" borderId="1" xfId="1" applyNumberFormat="1" applyFont="1" applyFill="1" applyBorder="1" applyAlignment="1" applyProtection="1">
      <alignment horizontal="right" vertical="center"/>
    </xf>
    <xf numFmtId="0" fontId="4" fillId="0" borderId="0" xfId="1" applyFont="1" applyAlignment="1">
      <alignment horizontal="left" vertical="center"/>
    </xf>
    <xf numFmtId="0" fontId="4" fillId="0" borderId="0" xfId="1" applyFont="1" applyAlignment="1">
      <alignment vertical="center"/>
    </xf>
    <xf numFmtId="0" fontId="11" fillId="0" borderId="0" xfId="1" applyFont="1" applyAlignment="1">
      <alignment horizontal="left" vertical="center"/>
    </xf>
    <xf numFmtId="0" fontId="12" fillId="0" borderId="0" xfId="1" applyFont="1" applyAlignment="1">
      <alignment vertical="center"/>
    </xf>
    <xf numFmtId="0" fontId="12" fillId="0" borderId="0" xfId="1" applyFont="1" applyAlignment="1">
      <alignment horizontal="center" vertical="center"/>
    </xf>
    <xf numFmtId="0" fontId="6" fillId="0" borderId="0" xfId="1" applyFont="1" applyAlignment="1">
      <alignment vertical="center" wrapText="1"/>
    </xf>
    <xf numFmtId="0" fontId="4" fillId="0" borderId="0" xfId="1" applyFont="1" applyAlignment="1">
      <alignment vertical="center"/>
    </xf>
    <xf numFmtId="0" fontId="4" fillId="0" borderId="0" xfId="1" applyFont="1" applyAlignment="1">
      <alignment horizontal="left" vertical="center" wrapText="1"/>
    </xf>
    <xf numFmtId="0" fontId="4" fillId="0" borderId="0" xfId="1" applyFont="1" applyAlignment="1">
      <alignment horizontal="left" vertical="center"/>
    </xf>
    <xf numFmtId="0" fontId="12" fillId="0" borderId="0" xfId="1" applyFont="1" applyAlignment="1" applyProtection="1">
      <alignment horizontal="center" vertical="center"/>
    </xf>
    <xf numFmtId="0" fontId="31" fillId="0" borderId="0" xfId="1" applyFont="1" applyBorder="1" applyAlignment="1">
      <alignment horizontal="left" vertical="center"/>
    </xf>
    <xf numFmtId="0" fontId="4" fillId="0" borderId="19" xfId="1" applyFont="1" applyBorder="1" applyAlignment="1" applyProtection="1">
      <alignment horizontal="center" vertical="center"/>
    </xf>
    <xf numFmtId="0" fontId="4" fillId="0" borderId="17" xfId="1" applyFont="1" applyBorder="1" applyAlignment="1" applyProtection="1">
      <alignment horizontal="center" vertical="center"/>
    </xf>
    <xf numFmtId="0" fontId="4" fillId="0" borderId="21" xfId="1" applyFont="1" applyBorder="1" applyAlignment="1">
      <alignment horizontal="left" vertical="center" wrapText="1"/>
    </xf>
    <xf numFmtId="0" fontId="4" fillId="0" borderId="0" xfId="1" applyFont="1" applyBorder="1" applyAlignment="1">
      <alignment horizontal="left" vertical="center" wrapText="1"/>
    </xf>
    <xf numFmtId="0" fontId="7" fillId="0" borderId="0" xfId="1" applyFont="1" applyAlignment="1">
      <alignment horizontal="left" vertical="center" wrapText="1"/>
    </xf>
    <xf numFmtId="0" fontId="4" fillId="0" borderId="16" xfId="1" applyFont="1" applyBorder="1" applyAlignment="1">
      <alignment horizontal="center" vertical="center" textRotation="255"/>
    </xf>
    <xf numFmtId="0" fontId="4" fillId="0" borderId="19" xfId="1" applyFont="1" applyBorder="1" applyAlignment="1">
      <alignment horizontal="center" vertical="center" textRotation="255"/>
    </xf>
    <xf numFmtId="0" fontId="4" fillId="0" borderId="17" xfId="1" applyFont="1" applyBorder="1" applyAlignment="1">
      <alignment horizontal="center" vertical="center" textRotation="255"/>
    </xf>
    <xf numFmtId="0" fontId="4" fillId="0" borderId="1" xfId="1" applyFont="1" applyBorder="1" applyAlignment="1">
      <alignment horizontal="center" vertical="center"/>
    </xf>
    <xf numFmtId="0" fontId="4" fillId="0" borderId="29" xfId="1" applyFont="1" applyBorder="1" applyAlignment="1">
      <alignment horizontal="center" vertical="center"/>
    </xf>
    <xf numFmtId="0" fontId="10" fillId="0" borderId="38" xfId="1" applyFont="1" applyBorder="1" applyAlignment="1">
      <alignment horizontal="left" vertical="center" wrapText="1"/>
    </xf>
    <xf numFmtId="0" fontId="10" fillId="0" borderId="39" xfId="1" applyFont="1" applyBorder="1" applyAlignment="1">
      <alignment horizontal="left" vertical="center" wrapText="1"/>
    </xf>
    <xf numFmtId="0" fontId="10" fillId="0" borderId="41" xfId="1" applyFont="1" applyBorder="1" applyAlignment="1">
      <alignment horizontal="left" vertical="center" wrapText="1"/>
    </xf>
    <xf numFmtId="0" fontId="10" fillId="0" borderId="42" xfId="1" applyFont="1" applyBorder="1" applyAlignment="1">
      <alignment horizontal="left" vertical="center" wrapText="1"/>
    </xf>
    <xf numFmtId="0" fontId="10" fillId="0" borderId="44" xfId="1" applyFont="1" applyBorder="1" applyAlignment="1">
      <alignment horizontal="left" vertical="center" wrapText="1"/>
    </xf>
    <xf numFmtId="0" fontId="10" fillId="0" borderId="45" xfId="1" applyFont="1" applyBorder="1" applyAlignment="1">
      <alignment horizontal="left" vertical="center" wrapText="1"/>
    </xf>
    <xf numFmtId="0" fontId="10" fillId="0" borderId="57" xfId="1" applyFont="1" applyBorder="1" applyAlignment="1">
      <alignment horizontal="left" vertical="center" wrapText="1"/>
    </xf>
    <xf numFmtId="0" fontId="10" fillId="0" borderId="40" xfId="1" applyFont="1" applyBorder="1" applyAlignment="1">
      <alignment horizontal="left" vertical="center"/>
    </xf>
    <xf numFmtId="0" fontId="10" fillId="0" borderId="42" xfId="1" applyFont="1" applyBorder="1" applyAlignment="1">
      <alignment horizontal="left" vertical="center"/>
    </xf>
    <xf numFmtId="0" fontId="10" fillId="0" borderId="58" xfId="1" applyFont="1" applyBorder="1" applyAlignment="1">
      <alignment horizontal="left" vertical="center"/>
    </xf>
    <xf numFmtId="0" fontId="10" fillId="0" borderId="43" xfId="1" applyFont="1" applyBorder="1" applyAlignment="1">
      <alignment horizontal="left" vertical="center"/>
    </xf>
    <xf numFmtId="0" fontId="10" fillId="0" borderId="45" xfId="1" applyFont="1" applyBorder="1" applyAlignment="1">
      <alignment horizontal="left" vertical="center"/>
    </xf>
    <xf numFmtId="0" fontId="10" fillId="0" borderId="59" xfId="1" applyFont="1" applyBorder="1" applyAlignment="1">
      <alignment horizontal="left" vertical="center"/>
    </xf>
    <xf numFmtId="0" fontId="10" fillId="0" borderId="46" xfId="1" applyFont="1" applyBorder="1" applyAlignment="1">
      <alignment horizontal="left" vertical="center"/>
    </xf>
    <xf numFmtId="0" fontId="4" fillId="0" borderId="1" xfId="1" applyFont="1" applyBorder="1" applyAlignment="1" applyProtection="1">
      <alignment horizontal="center" vertical="center" textRotation="255"/>
    </xf>
    <xf numFmtId="0" fontId="4" fillId="0" borderId="6" xfId="1" applyFont="1" applyBorder="1" applyAlignment="1" applyProtection="1">
      <alignment horizontal="center" vertical="center"/>
    </xf>
    <xf numFmtId="0" fontId="4" fillId="0" borderId="8" xfId="1" applyFont="1" applyBorder="1" applyAlignment="1" applyProtection="1">
      <alignment horizontal="center" vertical="center"/>
    </xf>
    <xf numFmtId="176" fontId="4" fillId="0" borderId="1" xfId="5" applyNumberFormat="1" applyFont="1" applyBorder="1" applyAlignment="1" applyProtection="1">
      <alignment horizontal="right" vertical="center"/>
    </xf>
    <xf numFmtId="0" fontId="4" fillId="0" borderId="4" xfId="1" applyFont="1" applyBorder="1" applyAlignment="1" applyProtection="1">
      <alignment horizontal="center" vertical="center"/>
    </xf>
    <xf numFmtId="0" fontId="4" fillId="0" borderId="3" xfId="1" applyFont="1" applyBorder="1" applyAlignment="1" applyProtection="1">
      <alignment horizontal="center" vertical="center"/>
    </xf>
    <xf numFmtId="0" fontId="4" fillId="0" borderId="4" xfId="1" applyFont="1" applyBorder="1" applyAlignment="1" applyProtection="1">
      <alignment horizontal="center" vertical="center" textRotation="255"/>
    </xf>
    <xf numFmtId="176" fontId="4" fillId="0" borderId="4" xfId="5" applyNumberFormat="1" applyFont="1" applyBorder="1" applyAlignment="1" applyProtection="1">
      <alignment horizontal="right" vertical="center"/>
    </xf>
    <xf numFmtId="0" fontId="4" fillId="0" borderId="26" xfId="1" applyFont="1" applyBorder="1" applyAlignment="1" applyProtection="1">
      <alignment horizontal="center" vertical="center"/>
    </xf>
    <xf numFmtId="0" fontId="4" fillId="0" borderId="23" xfId="1" applyFont="1" applyBorder="1" applyAlignment="1" applyProtection="1">
      <alignment horizontal="center" vertical="center"/>
    </xf>
    <xf numFmtId="0" fontId="4" fillId="0" borderId="1" xfId="1" applyFont="1" applyBorder="1" applyAlignment="1" applyProtection="1">
      <alignment horizontal="left" vertical="center"/>
    </xf>
    <xf numFmtId="0" fontId="4" fillId="0" borderId="1" xfId="1" applyFont="1" applyBorder="1" applyAlignment="1" applyProtection="1">
      <alignment horizontal="center" vertical="center"/>
    </xf>
    <xf numFmtId="0" fontId="4" fillId="0" borderId="1" xfId="1" applyFont="1" applyBorder="1" applyAlignment="1" applyProtection="1">
      <alignment horizontal="left" vertical="center" shrinkToFit="1"/>
    </xf>
    <xf numFmtId="0" fontId="5" fillId="0" borderId="0" xfId="1" applyFont="1" applyAlignment="1">
      <alignment horizontal="left" vertical="center" wrapText="1"/>
    </xf>
    <xf numFmtId="0" fontId="6" fillId="0" borderId="0" xfId="1" applyFont="1" applyFill="1" applyBorder="1" applyAlignment="1">
      <alignment horizontal="left" vertical="center" wrapText="1" indent="1"/>
    </xf>
    <xf numFmtId="0" fontId="5" fillId="0" borderId="0" xfId="1" applyFont="1" applyFill="1" applyBorder="1" applyAlignment="1">
      <alignment horizontal="left" vertical="center" indent="1"/>
    </xf>
    <xf numFmtId="0" fontId="30" fillId="12" borderId="0" xfId="1" applyFont="1" applyFill="1" applyBorder="1" applyAlignment="1">
      <alignment horizontal="center" vertical="center"/>
    </xf>
    <xf numFmtId="0" fontId="25" fillId="0" borderId="9" xfId="1" applyFont="1" applyBorder="1" applyAlignment="1">
      <alignment horizontal="center" vertical="center" wrapText="1"/>
    </xf>
    <xf numFmtId="0" fontId="25" fillId="0" borderId="20" xfId="1" applyFont="1" applyBorder="1" applyAlignment="1">
      <alignment vertical="center"/>
    </xf>
    <xf numFmtId="0" fontId="25" fillId="0" borderId="10" xfId="1" applyFont="1" applyBorder="1" applyAlignment="1">
      <alignment vertical="center"/>
    </xf>
    <xf numFmtId="0" fontId="25" fillId="0" borderId="0" xfId="1" applyFont="1" applyBorder="1" applyAlignment="1">
      <alignment horizontal="center" vertical="center" wrapText="1"/>
    </xf>
    <xf numFmtId="0" fontId="25" fillId="0" borderId="0" xfId="1" applyFont="1" applyBorder="1" applyAlignment="1">
      <alignment vertical="center"/>
    </xf>
    <xf numFmtId="0" fontId="4" fillId="0" borderId="50" xfId="1" applyFont="1" applyBorder="1" applyAlignment="1">
      <alignment horizontal="center" vertical="center"/>
    </xf>
    <xf numFmtId="0" fontId="4" fillId="0" borderId="54" xfId="1" applyFont="1" applyBorder="1" applyAlignment="1">
      <alignment horizontal="center" vertical="center"/>
    </xf>
    <xf numFmtId="0" fontId="10" fillId="0" borderId="51" xfId="1" applyFont="1" applyBorder="1" applyAlignment="1">
      <alignment horizontal="left" vertical="center" wrapText="1"/>
    </xf>
    <xf numFmtId="0" fontId="10" fillId="0" borderId="34" xfId="1" applyFont="1" applyBorder="1" applyAlignment="1">
      <alignment horizontal="left" vertical="center" wrapText="1"/>
    </xf>
    <xf numFmtId="0" fontId="10" fillId="0" borderId="53" xfId="1" applyFont="1" applyBorder="1" applyAlignment="1">
      <alignment horizontal="left" vertical="center" wrapText="1"/>
    </xf>
    <xf numFmtId="0" fontId="10" fillId="0" borderId="0" xfId="1" applyFont="1" applyBorder="1" applyAlignment="1">
      <alignment horizontal="left" vertical="center" wrapText="1"/>
    </xf>
    <xf numFmtId="0" fontId="10" fillId="0" borderId="55" xfId="1" applyFont="1" applyBorder="1" applyAlignment="1">
      <alignment horizontal="left" vertical="center" wrapText="1"/>
    </xf>
    <xf numFmtId="0" fontId="10" fillId="0" borderId="36" xfId="1" applyFont="1" applyBorder="1" applyAlignment="1">
      <alignment horizontal="left" vertical="center" wrapText="1"/>
    </xf>
    <xf numFmtId="0" fontId="10" fillId="0" borderId="52" xfId="1" applyFont="1" applyBorder="1" applyAlignment="1">
      <alignment horizontal="left" vertical="center"/>
    </xf>
    <xf numFmtId="0" fontId="10" fillId="0" borderId="0" xfId="1" applyFont="1" applyBorder="1" applyAlignment="1">
      <alignment horizontal="left" vertical="center"/>
    </xf>
    <xf numFmtId="0" fontId="10" fillId="0" borderId="47" xfId="1" applyFont="1" applyBorder="1" applyAlignment="1">
      <alignment horizontal="left" vertical="center"/>
    </xf>
    <xf numFmtId="0" fontId="10" fillId="0" borderId="36" xfId="1" applyFont="1" applyBorder="1" applyAlignment="1">
      <alignment horizontal="left" vertical="center"/>
    </xf>
    <xf numFmtId="0" fontId="10" fillId="0" borderId="56" xfId="1" applyFont="1" applyBorder="1" applyAlignment="1">
      <alignment horizontal="left" vertical="center"/>
    </xf>
    <xf numFmtId="0" fontId="9" fillId="0" borderId="0" xfId="1" applyFont="1" applyAlignment="1" applyProtection="1">
      <alignment horizontal="center" vertical="center"/>
    </xf>
    <xf numFmtId="0" fontId="28" fillId="0" borderId="0" xfId="1" applyFont="1" applyAlignment="1">
      <alignment horizontal="left" vertical="center"/>
    </xf>
    <xf numFmtId="176" fontId="4" fillId="0" borderId="2" xfId="5" applyNumberFormat="1" applyFont="1" applyBorder="1" applyAlignment="1">
      <alignment horizontal="right" vertical="center"/>
    </xf>
    <xf numFmtId="176" fontId="4" fillId="0" borderId="7" xfId="5" applyNumberFormat="1" applyFont="1" applyBorder="1" applyAlignment="1">
      <alignment horizontal="right" vertical="center"/>
    </xf>
    <xf numFmtId="0" fontId="4" fillId="0" borderId="25" xfId="1" applyFont="1" applyBorder="1" applyAlignment="1" applyProtection="1">
      <alignment horizontal="center" vertical="center"/>
    </xf>
    <xf numFmtId="0" fontId="4" fillId="0" borderId="34" xfId="1" applyFont="1" applyBorder="1" applyAlignment="1" applyProtection="1">
      <alignment horizontal="center" vertical="center"/>
    </xf>
    <xf numFmtId="0" fontId="23" fillId="0" borderId="0" xfId="1" applyFont="1" applyAlignment="1" applyProtection="1">
      <alignment horizontal="center" vertical="center"/>
    </xf>
    <xf numFmtId="0" fontId="15" fillId="0" borderId="0" xfId="1" applyFont="1" applyAlignment="1">
      <alignment horizontal="left" vertical="center" wrapText="1"/>
    </xf>
    <xf numFmtId="38" fontId="4" fillId="5" borderId="4" xfId="5" applyFont="1" applyFill="1" applyBorder="1" applyAlignment="1">
      <alignment horizontal="center" vertical="center" textRotation="255"/>
    </xf>
    <xf numFmtId="38" fontId="4" fillId="5" borderId="5" xfId="5" applyFont="1" applyFill="1" applyBorder="1" applyAlignment="1">
      <alignment horizontal="center" vertical="center" textRotation="255"/>
    </xf>
    <xf numFmtId="38" fontId="4" fillId="5" borderId="3" xfId="5" applyFont="1" applyFill="1" applyBorder="1" applyAlignment="1">
      <alignment horizontal="center" vertical="center" textRotation="255"/>
    </xf>
    <xf numFmtId="38" fontId="4" fillId="0" borderId="0" xfId="5" applyFont="1" applyBorder="1" applyAlignment="1">
      <alignment horizontal="left" vertical="center"/>
    </xf>
    <xf numFmtId="38" fontId="4" fillId="0" borderId="0" xfId="5" applyFont="1" applyAlignment="1">
      <alignment horizontal="left" vertical="center"/>
    </xf>
    <xf numFmtId="38" fontId="4" fillId="4" borderId="0" xfId="5" applyFont="1" applyFill="1" applyAlignment="1">
      <alignment horizontal="right" vertical="center"/>
    </xf>
    <xf numFmtId="38" fontId="4" fillId="4" borderId="47" xfId="5" applyFont="1" applyFill="1" applyBorder="1" applyAlignment="1">
      <alignment horizontal="right" vertical="center"/>
    </xf>
    <xf numFmtId="38" fontId="4" fillId="0" borderId="32" xfId="5" applyFont="1" applyBorder="1" applyAlignment="1">
      <alignment horizontal="left" vertical="center"/>
    </xf>
    <xf numFmtId="38" fontId="4" fillId="6" borderId="0" xfId="5" applyFont="1" applyFill="1" applyAlignment="1">
      <alignment horizontal="right" vertical="center" wrapText="1"/>
    </xf>
    <xf numFmtId="38" fontId="0" fillId="0" borderId="0" xfId="5" applyFont="1" applyAlignment="1">
      <alignment horizontal="center" vertical="center"/>
    </xf>
    <xf numFmtId="0" fontId="20" fillId="6" borderId="8" xfId="1" applyFont="1" applyFill="1" applyBorder="1" applyAlignment="1" applyProtection="1">
      <alignment horizontal="center" vertical="center"/>
      <protection locked="0"/>
    </xf>
    <xf numFmtId="0" fontId="20" fillId="6" borderId="34" xfId="1" applyFont="1" applyFill="1" applyBorder="1" applyAlignment="1" applyProtection="1">
      <alignment horizontal="center" vertical="center"/>
      <protection locked="0"/>
    </xf>
  </cellXfs>
  <cellStyles count="6">
    <cellStyle name="パーセント" xfId="3" builtinId="5"/>
    <cellStyle name="桁区切り 2" xfId="5"/>
    <cellStyle name="標準" xfId="0" builtinId="0"/>
    <cellStyle name="標準 2" xfId="1"/>
    <cellStyle name="標準 2 2" xfId="2"/>
    <cellStyle name="標準 3"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 Id="rId9" Type="http://schemas.openxmlformats.org/officeDocument/2006/relationships/image" Target="../media/image9.png"/></Relationships>
</file>

<file path=xl/drawings/_rels/drawing2.xml.rels><?xml version="1.0" encoding="UTF-8" standalone="yes"?>
<Relationships xmlns="http://schemas.openxmlformats.org/package/2006/relationships"><Relationship Id="rId2" Type="http://schemas.openxmlformats.org/officeDocument/2006/relationships/image" Target="../media/image10.jpeg"/><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0</xdr:col>
      <xdr:colOff>104775</xdr:colOff>
      <xdr:row>59</xdr:row>
      <xdr:rowOff>309130</xdr:rowOff>
    </xdr:from>
    <xdr:to>
      <xdr:col>5</xdr:col>
      <xdr:colOff>1190513</xdr:colOff>
      <xdr:row>68</xdr:row>
      <xdr:rowOff>314324</xdr:rowOff>
    </xdr:to>
    <xdr:pic>
      <xdr:nvPicPr>
        <xdr:cNvPr id="21" name="図 20"/>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4775" y="19635355"/>
          <a:ext cx="5772038" cy="3177019"/>
        </a:xfrm>
        <a:prstGeom prst="rect">
          <a:avLst/>
        </a:prstGeom>
      </xdr:spPr>
    </xdr:pic>
    <xdr:clientData/>
  </xdr:twoCellAnchor>
  <xdr:twoCellAnchor editAs="oneCell">
    <xdr:from>
      <xdr:col>3</xdr:col>
      <xdr:colOff>781050</xdr:colOff>
      <xdr:row>52</xdr:row>
      <xdr:rowOff>133350</xdr:rowOff>
    </xdr:from>
    <xdr:to>
      <xdr:col>4</xdr:col>
      <xdr:colOff>206625</xdr:colOff>
      <xdr:row>53</xdr:row>
      <xdr:rowOff>320925</xdr:rowOff>
    </xdr:to>
    <xdr:pic>
      <xdr:nvPicPr>
        <xdr:cNvPr id="22" name="図 21">
          <a:extLst>
            <a:ext uri="{FF2B5EF4-FFF2-40B4-BE49-F238E27FC236}">
              <a16:creationId xmlns:lc="http://schemas.openxmlformats.org/drawingml/2006/lockedCanvas" xmlns:a16="http://schemas.microsoft.com/office/drawing/2014/main" xmlns:p="http://schemas.openxmlformats.org/presentationml/2006/main" xmlns:r="http://schemas.openxmlformats.org/officeDocument/2006/relationships" xmlns="" id="{DCCD3A20-91D9-4728-A3F4-3864D8E8F20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267075" y="16992600"/>
          <a:ext cx="540000" cy="540000"/>
        </a:xfrm>
        <a:prstGeom prst="rect">
          <a:avLst/>
        </a:prstGeom>
      </xdr:spPr>
    </xdr:pic>
    <xdr:clientData/>
  </xdr:twoCellAnchor>
  <xdr:twoCellAnchor editAs="oneCell">
    <xdr:from>
      <xdr:col>4</xdr:col>
      <xdr:colOff>962025</xdr:colOff>
      <xdr:row>52</xdr:row>
      <xdr:rowOff>142875</xdr:rowOff>
    </xdr:from>
    <xdr:to>
      <xdr:col>5</xdr:col>
      <xdr:colOff>416175</xdr:colOff>
      <xdr:row>53</xdr:row>
      <xdr:rowOff>330450</xdr:rowOff>
    </xdr:to>
    <xdr:pic>
      <xdr:nvPicPr>
        <xdr:cNvPr id="23" name="図 22">
          <a:extLst>
            <a:ext uri="{FF2B5EF4-FFF2-40B4-BE49-F238E27FC236}">
              <a16:creationId xmlns="" xmlns:r="http://schemas.openxmlformats.org/officeDocument/2006/relationships" xmlns:p="http://schemas.openxmlformats.org/presentationml/2006/main" xmlns:a16="http://schemas.microsoft.com/office/drawing/2014/main" xmlns:lc="http://schemas.openxmlformats.org/drawingml/2006/lockedCanvas" id="{671B9575-5ACA-4BEB-9C25-052D5F18511E}"/>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562475" y="17002125"/>
          <a:ext cx="540000" cy="540000"/>
        </a:xfrm>
        <a:prstGeom prst="rect">
          <a:avLst/>
        </a:prstGeom>
      </xdr:spPr>
    </xdr:pic>
    <xdr:clientData/>
  </xdr:twoCellAnchor>
  <xdr:twoCellAnchor editAs="oneCell">
    <xdr:from>
      <xdr:col>5</xdr:col>
      <xdr:colOff>1104900</xdr:colOff>
      <xdr:row>52</xdr:row>
      <xdr:rowOff>133350</xdr:rowOff>
    </xdr:from>
    <xdr:to>
      <xdr:col>6</xdr:col>
      <xdr:colOff>311400</xdr:colOff>
      <xdr:row>53</xdr:row>
      <xdr:rowOff>320925</xdr:rowOff>
    </xdr:to>
    <xdr:pic>
      <xdr:nvPicPr>
        <xdr:cNvPr id="24" name="図 23">
          <a:extLst>
            <a:ext uri="{FF2B5EF4-FFF2-40B4-BE49-F238E27FC236}">
              <a16:creationId xmlns="" xmlns:r="http://schemas.openxmlformats.org/officeDocument/2006/relationships" xmlns:p="http://schemas.openxmlformats.org/presentationml/2006/main" xmlns:a16="http://schemas.microsoft.com/office/drawing/2014/main" xmlns:lc="http://schemas.openxmlformats.org/drawingml/2006/lockedCanvas" id="{4F5C6FA4-EAFA-4761-B482-2D047CCC3B3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791200" y="16992600"/>
          <a:ext cx="540000" cy="540000"/>
        </a:xfrm>
        <a:prstGeom prst="rect">
          <a:avLst/>
        </a:prstGeom>
      </xdr:spPr>
    </xdr:pic>
    <xdr:clientData/>
  </xdr:twoCellAnchor>
  <xdr:twoCellAnchor editAs="oneCell">
    <xdr:from>
      <xdr:col>7</xdr:col>
      <xdr:colOff>257175</xdr:colOff>
      <xdr:row>52</xdr:row>
      <xdr:rowOff>133350</xdr:rowOff>
    </xdr:from>
    <xdr:to>
      <xdr:col>7</xdr:col>
      <xdr:colOff>797175</xdr:colOff>
      <xdr:row>53</xdr:row>
      <xdr:rowOff>320925</xdr:rowOff>
    </xdr:to>
    <xdr:pic>
      <xdr:nvPicPr>
        <xdr:cNvPr id="25" name="図 24">
          <a:extLst>
            <a:ext uri="{FF2B5EF4-FFF2-40B4-BE49-F238E27FC236}">
              <a16:creationId xmlns="" xmlns:r="http://schemas.openxmlformats.org/officeDocument/2006/relationships" xmlns:p="http://schemas.openxmlformats.org/presentationml/2006/main" xmlns:a16="http://schemas.microsoft.com/office/drawing/2014/main" xmlns:lc="http://schemas.openxmlformats.org/drawingml/2006/lockedCanvas" id="{4CB1F461-CF42-4904-B164-316C29AFF107}"/>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7000875" y="16992600"/>
          <a:ext cx="540000" cy="540000"/>
        </a:xfrm>
        <a:prstGeom prst="rect">
          <a:avLst/>
        </a:prstGeom>
      </xdr:spPr>
    </xdr:pic>
    <xdr:clientData/>
  </xdr:twoCellAnchor>
  <xdr:twoCellAnchor editAs="oneCell">
    <xdr:from>
      <xdr:col>4</xdr:col>
      <xdr:colOff>371475</xdr:colOff>
      <xdr:row>54</xdr:row>
      <xdr:rowOff>142875</xdr:rowOff>
    </xdr:from>
    <xdr:to>
      <xdr:col>4</xdr:col>
      <xdr:colOff>911475</xdr:colOff>
      <xdr:row>55</xdr:row>
      <xdr:rowOff>330450</xdr:rowOff>
    </xdr:to>
    <xdr:pic>
      <xdr:nvPicPr>
        <xdr:cNvPr id="26" name="図 25">
          <a:extLst>
            <a:ext uri="{FF2B5EF4-FFF2-40B4-BE49-F238E27FC236}">
              <a16:creationId xmlns="" xmlns:r="http://schemas.openxmlformats.org/officeDocument/2006/relationships" xmlns:p="http://schemas.openxmlformats.org/presentationml/2006/main" xmlns:a16="http://schemas.microsoft.com/office/drawing/2014/main" xmlns:lc="http://schemas.openxmlformats.org/drawingml/2006/lockedCanvas" id="{1FBD9FE0-2FDB-482A-997C-928C9DD5902F}"/>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3971925" y="17706975"/>
          <a:ext cx="540000" cy="540000"/>
        </a:xfrm>
        <a:prstGeom prst="rect">
          <a:avLst/>
        </a:prstGeom>
      </xdr:spPr>
    </xdr:pic>
    <xdr:clientData/>
  </xdr:twoCellAnchor>
  <xdr:twoCellAnchor editAs="oneCell">
    <xdr:from>
      <xdr:col>5</xdr:col>
      <xdr:colOff>542925</xdr:colOff>
      <xdr:row>54</xdr:row>
      <xdr:rowOff>161925</xdr:rowOff>
    </xdr:from>
    <xdr:to>
      <xdr:col>5</xdr:col>
      <xdr:colOff>1082925</xdr:colOff>
      <xdr:row>55</xdr:row>
      <xdr:rowOff>349500</xdr:rowOff>
    </xdr:to>
    <xdr:pic>
      <xdr:nvPicPr>
        <xdr:cNvPr id="27" name="図 26">
          <a:extLst>
            <a:ext uri="{FF2B5EF4-FFF2-40B4-BE49-F238E27FC236}">
              <a16:creationId xmlns="" xmlns:r="http://schemas.openxmlformats.org/officeDocument/2006/relationships" xmlns:p="http://schemas.openxmlformats.org/presentationml/2006/main" xmlns:a16="http://schemas.microsoft.com/office/drawing/2014/main" xmlns:lc="http://schemas.openxmlformats.org/drawingml/2006/lockedCanvas" id="{20C84A8D-65BC-405A-A2A0-4C35A0D2BC9B}"/>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229225" y="17726025"/>
          <a:ext cx="540000" cy="540000"/>
        </a:xfrm>
        <a:prstGeom prst="rect">
          <a:avLst/>
        </a:prstGeom>
      </xdr:spPr>
    </xdr:pic>
    <xdr:clientData/>
  </xdr:twoCellAnchor>
  <xdr:twoCellAnchor editAs="oneCell">
    <xdr:from>
      <xdr:col>6</xdr:col>
      <xdr:colOff>390525</xdr:colOff>
      <xdr:row>54</xdr:row>
      <xdr:rowOff>152400</xdr:rowOff>
    </xdr:from>
    <xdr:to>
      <xdr:col>7</xdr:col>
      <xdr:colOff>206625</xdr:colOff>
      <xdr:row>55</xdr:row>
      <xdr:rowOff>339975</xdr:rowOff>
    </xdr:to>
    <xdr:pic>
      <xdr:nvPicPr>
        <xdr:cNvPr id="28" name="図 27">
          <a:extLst>
            <a:ext uri="{FF2B5EF4-FFF2-40B4-BE49-F238E27FC236}">
              <a16:creationId xmlns="" xmlns:r="http://schemas.openxmlformats.org/officeDocument/2006/relationships" xmlns:p="http://schemas.openxmlformats.org/presentationml/2006/main" xmlns:a16="http://schemas.microsoft.com/office/drawing/2014/main" xmlns:lc="http://schemas.openxmlformats.org/drawingml/2006/lockedCanvas" id="{4CB46687-D080-4168-B179-EDED439F6E93}"/>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6410325" y="17716500"/>
          <a:ext cx="540000" cy="540000"/>
        </a:xfrm>
        <a:prstGeom prst="rect">
          <a:avLst/>
        </a:prstGeom>
      </xdr:spPr>
    </xdr:pic>
    <xdr:clientData/>
  </xdr:twoCellAnchor>
  <xdr:twoCellAnchor editAs="oneCell">
    <xdr:from>
      <xdr:col>1</xdr:col>
      <xdr:colOff>514349</xdr:colOff>
      <xdr:row>52</xdr:row>
      <xdr:rowOff>209550</xdr:rowOff>
    </xdr:from>
    <xdr:to>
      <xdr:col>2</xdr:col>
      <xdr:colOff>712117</xdr:colOff>
      <xdr:row>56</xdr:row>
      <xdr:rowOff>59850</xdr:rowOff>
    </xdr:to>
    <xdr:pic>
      <xdr:nvPicPr>
        <xdr:cNvPr id="29" name="図 28"/>
        <xdr:cNvPicPr>
          <a:picLocks noChangeAspect="1"/>
        </xdr:cNvPicPr>
      </xdr:nvPicPr>
      <xdr:blipFill>
        <a:blip xmlns:r="http://schemas.openxmlformats.org/officeDocument/2006/relationships" r:embed="rId9"/>
        <a:stretch>
          <a:fillRect/>
        </a:stretch>
      </xdr:blipFill>
      <xdr:spPr>
        <a:xfrm>
          <a:off x="838199" y="17068800"/>
          <a:ext cx="1245518" cy="1260000"/>
        </a:xfrm>
        <a:prstGeom prst="rect">
          <a:avLst/>
        </a:prstGeom>
      </xdr:spPr>
    </xdr:pic>
    <xdr:clientData/>
  </xdr:twoCellAnchor>
  <xdr:oneCellAnchor>
    <xdr:from>
      <xdr:col>1</xdr:col>
      <xdr:colOff>66675</xdr:colOff>
      <xdr:row>51</xdr:row>
      <xdr:rowOff>152400</xdr:rowOff>
    </xdr:from>
    <xdr:ext cx="2061975" cy="275717"/>
    <xdr:sp macro="" textlink="">
      <xdr:nvSpPr>
        <xdr:cNvPr id="30" name="テキスト ボックス 29"/>
        <xdr:cNvSpPr txBox="1"/>
      </xdr:nvSpPr>
      <xdr:spPr>
        <a:xfrm>
          <a:off x="390525" y="16659225"/>
          <a:ext cx="2061975" cy="275717"/>
        </a:xfrm>
        <a:prstGeom prst="rect">
          <a:avLst/>
        </a:prstGeom>
        <a:solidFill>
          <a:schemeClr val="accent5">
            <a:lumMod val="40000"/>
            <a:lumOff val="60000"/>
          </a:schemeClr>
        </a:solidFill>
        <a:ln>
          <a:solidFill>
            <a:srgbClr val="0070C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加入手続きの電子申請はこちら</a:t>
          </a:r>
        </a:p>
      </xdr:txBody>
    </xdr:sp>
    <xdr:clientData/>
  </xdr:oneCellAnchor>
  <xdr:oneCellAnchor>
    <xdr:from>
      <xdr:col>3</xdr:col>
      <xdr:colOff>685800</xdr:colOff>
      <xdr:row>51</xdr:row>
      <xdr:rowOff>161925</xdr:rowOff>
    </xdr:from>
    <xdr:ext cx="1660839" cy="275717"/>
    <xdr:sp macro="" textlink="">
      <xdr:nvSpPr>
        <xdr:cNvPr id="31" name="テキスト ボックス 30"/>
        <xdr:cNvSpPr txBox="1"/>
      </xdr:nvSpPr>
      <xdr:spPr>
        <a:xfrm>
          <a:off x="3171825" y="16668750"/>
          <a:ext cx="1660839" cy="275717"/>
        </a:xfrm>
        <a:prstGeom prst="rect">
          <a:avLst/>
        </a:prstGeom>
        <a:solidFill>
          <a:schemeClr val="accent5">
            <a:lumMod val="40000"/>
            <a:lumOff val="60000"/>
          </a:schemeClr>
        </a:solidFill>
        <a:ln>
          <a:solidFill>
            <a:srgbClr val="0070C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窓口の混雑状況はこちら</a:t>
          </a:r>
        </a:p>
      </xdr:txBody>
    </xdr:sp>
    <xdr:clientData/>
  </xdr:oneCellAnchor>
  <xdr:oneCellAnchor>
    <xdr:from>
      <xdr:col>3</xdr:col>
      <xdr:colOff>704850</xdr:colOff>
      <xdr:row>53</xdr:row>
      <xdr:rowOff>285750</xdr:rowOff>
    </xdr:from>
    <xdr:ext cx="697627" cy="225703"/>
    <xdr:sp macro="" textlink="">
      <xdr:nvSpPr>
        <xdr:cNvPr id="32" name="テキスト ボックス 31"/>
        <xdr:cNvSpPr txBox="1"/>
      </xdr:nvSpPr>
      <xdr:spPr>
        <a:xfrm>
          <a:off x="3190875" y="17497425"/>
          <a:ext cx="697627"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800"/>
            <a:t>国保年金課</a:t>
          </a:r>
        </a:p>
      </xdr:txBody>
    </xdr:sp>
    <xdr:clientData/>
  </xdr:oneCellAnchor>
  <xdr:oneCellAnchor>
    <xdr:from>
      <xdr:col>4</xdr:col>
      <xdr:colOff>1000125</xdr:colOff>
      <xdr:row>53</xdr:row>
      <xdr:rowOff>257175</xdr:rowOff>
    </xdr:from>
    <xdr:ext cx="491673" cy="225703"/>
    <xdr:sp macro="" textlink="">
      <xdr:nvSpPr>
        <xdr:cNvPr id="33" name="テキスト ボックス 32"/>
        <xdr:cNvSpPr txBox="1"/>
      </xdr:nvSpPr>
      <xdr:spPr>
        <a:xfrm>
          <a:off x="4600575" y="17468850"/>
          <a:ext cx="49167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800"/>
            <a:t>北部</a:t>
          </a:r>
          <a:r>
            <a:rPr kumimoji="1" lang="en-US" altLang="ja-JP" sz="800"/>
            <a:t>SC</a:t>
          </a:r>
          <a:endParaRPr kumimoji="1" lang="ja-JP" altLang="en-US" sz="800"/>
        </a:p>
      </xdr:txBody>
    </xdr:sp>
    <xdr:clientData/>
  </xdr:oneCellAnchor>
  <xdr:oneCellAnchor>
    <xdr:from>
      <xdr:col>5</xdr:col>
      <xdr:colOff>1143000</xdr:colOff>
      <xdr:row>53</xdr:row>
      <xdr:rowOff>285750</xdr:rowOff>
    </xdr:from>
    <xdr:ext cx="491673" cy="225703"/>
    <xdr:sp macro="" textlink="">
      <xdr:nvSpPr>
        <xdr:cNvPr id="34" name="テキスト ボックス 33"/>
        <xdr:cNvSpPr txBox="1"/>
      </xdr:nvSpPr>
      <xdr:spPr>
        <a:xfrm>
          <a:off x="5829300" y="17497425"/>
          <a:ext cx="49167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800"/>
            <a:t>駅東</a:t>
          </a:r>
          <a:r>
            <a:rPr kumimoji="1" lang="en-US" altLang="ja-JP" sz="800"/>
            <a:t>SC</a:t>
          </a:r>
          <a:endParaRPr kumimoji="1" lang="ja-JP" altLang="en-US" sz="800"/>
        </a:p>
      </xdr:txBody>
    </xdr:sp>
    <xdr:clientData/>
  </xdr:oneCellAnchor>
  <xdr:oneCellAnchor>
    <xdr:from>
      <xdr:col>7</xdr:col>
      <xdr:colOff>304800</xdr:colOff>
      <xdr:row>53</xdr:row>
      <xdr:rowOff>295275</xdr:rowOff>
    </xdr:from>
    <xdr:ext cx="491673" cy="225703"/>
    <xdr:sp macro="" textlink="">
      <xdr:nvSpPr>
        <xdr:cNvPr id="35" name="テキスト ボックス 34"/>
        <xdr:cNvSpPr txBox="1"/>
      </xdr:nvSpPr>
      <xdr:spPr>
        <a:xfrm>
          <a:off x="7048500" y="17506950"/>
          <a:ext cx="49167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800"/>
            <a:t>西部</a:t>
          </a:r>
          <a:r>
            <a:rPr kumimoji="1" lang="en-US" altLang="ja-JP" sz="800"/>
            <a:t>SC</a:t>
          </a:r>
          <a:endParaRPr kumimoji="1" lang="ja-JP" altLang="en-US" sz="800"/>
        </a:p>
      </xdr:txBody>
    </xdr:sp>
    <xdr:clientData/>
  </xdr:oneCellAnchor>
  <xdr:oneCellAnchor>
    <xdr:from>
      <xdr:col>4</xdr:col>
      <xdr:colOff>381000</xdr:colOff>
      <xdr:row>56</xdr:row>
      <xdr:rowOff>0</xdr:rowOff>
    </xdr:from>
    <xdr:ext cx="491673" cy="225703"/>
    <xdr:sp macro="" textlink="">
      <xdr:nvSpPr>
        <xdr:cNvPr id="36" name="テキスト ボックス 35"/>
        <xdr:cNvSpPr txBox="1"/>
      </xdr:nvSpPr>
      <xdr:spPr>
        <a:xfrm>
          <a:off x="3981450" y="18268950"/>
          <a:ext cx="49167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800"/>
            <a:t>南部</a:t>
          </a:r>
          <a:r>
            <a:rPr kumimoji="1" lang="en-US" altLang="ja-JP" sz="800"/>
            <a:t>SC</a:t>
          </a:r>
          <a:endParaRPr kumimoji="1" lang="ja-JP" altLang="en-US" sz="800"/>
        </a:p>
      </xdr:txBody>
    </xdr:sp>
    <xdr:clientData/>
  </xdr:oneCellAnchor>
  <xdr:oneCellAnchor>
    <xdr:from>
      <xdr:col>5</xdr:col>
      <xdr:colOff>571500</xdr:colOff>
      <xdr:row>56</xdr:row>
      <xdr:rowOff>19050</xdr:rowOff>
    </xdr:from>
    <xdr:ext cx="491673" cy="225703"/>
    <xdr:sp macro="" textlink="">
      <xdr:nvSpPr>
        <xdr:cNvPr id="37" name="テキスト ボックス 36"/>
        <xdr:cNvSpPr txBox="1"/>
      </xdr:nvSpPr>
      <xdr:spPr>
        <a:xfrm>
          <a:off x="5257800" y="18288000"/>
          <a:ext cx="49167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800"/>
            <a:t>河辺</a:t>
          </a:r>
          <a:r>
            <a:rPr kumimoji="1" lang="en-US" altLang="ja-JP" sz="800"/>
            <a:t>SC</a:t>
          </a:r>
          <a:endParaRPr kumimoji="1" lang="ja-JP" altLang="en-US" sz="800"/>
        </a:p>
      </xdr:txBody>
    </xdr:sp>
    <xdr:clientData/>
  </xdr:oneCellAnchor>
  <xdr:oneCellAnchor>
    <xdr:from>
      <xdr:col>6</xdr:col>
      <xdr:colOff>457200</xdr:colOff>
      <xdr:row>55</xdr:row>
      <xdr:rowOff>342900</xdr:rowOff>
    </xdr:from>
    <xdr:ext cx="491673" cy="225703"/>
    <xdr:sp macro="" textlink="">
      <xdr:nvSpPr>
        <xdr:cNvPr id="38" name="テキスト ボックス 37"/>
        <xdr:cNvSpPr txBox="1"/>
      </xdr:nvSpPr>
      <xdr:spPr>
        <a:xfrm>
          <a:off x="6477000" y="18259425"/>
          <a:ext cx="49167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800"/>
            <a:t>雄和</a:t>
          </a:r>
          <a:r>
            <a:rPr kumimoji="1" lang="en-US" altLang="ja-JP" sz="800"/>
            <a:t>SC</a:t>
          </a:r>
          <a:endParaRPr kumimoji="1" lang="ja-JP" altLang="en-US" sz="800"/>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285750</xdr:colOff>
      <xdr:row>63</xdr:row>
      <xdr:rowOff>19049</xdr:rowOff>
    </xdr:from>
    <xdr:to>
      <xdr:col>1</xdr:col>
      <xdr:colOff>876300</xdr:colOff>
      <xdr:row>66</xdr:row>
      <xdr:rowOff>143982</xdr:rowOff>
    </xdr:to>
    <xdr:pic>
      <xdr:nvPicPr>
        <xdr:cNvPr id="14" name="図 13"/>
        <xdr:cNvPicPr>
          <a:picLocks noChangeAspect="1"/>
        </xdr:cNvPicPr>
      </xdr:nvPicPr>
      <xdr:blipFill>
        <a:blip xmlns:r="http://schemas.openxmlformats.org/officeDocument/2006/relationships" r:embed="rId1"/>
        <a:stretch>
          <a:fillRect/>
        </a:stretch>
      </xdr:blipFill>
      <xdr:spPr>
        <a:xfrm>
          <a:off x="285750" y="22659974"/>
          <a:ext cx="914400" cy="925033"/>
        </a:xfrm>
        <a:prstGeom prst="rect">
          <a:avLst/>
        </a:prstGeom>
      </xdr:spPr>
    </xdr:pic>
    <xdr:clientData/>
  </xdr:twoCellAnchor>
  <xdr:twoCellAnchor editAs="oneCell">
    <xdr:from>
      <xdr:col>4</xdr:col>
      <xdr:colOff>285750</xdr:colOff>
      <xdr:row>63</xdr:row>
      <xdr:rowOff>0</xdr:rowOff>
    </xdr:from>
    <xdr:to>
      <xdr:col>5</xdr:col>
      <xdr:colOff>99900</xdr:colOff>
      <xdr:row>66</xdr:row>
      <xdr:rowOff>99900</xdr:rowOff>
    </xdr:to>
    <xdr:pic>
      <xdr:nvPicPr>
        <xdr:cNvPr id="15" name="図 14"/>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886200" y="22640925"/>
          <a:ext cx="900000" cy="900000"/>
        </a:xfrm>
        <a:prstGeom prst="rect">
          <a:avLst/>
        </a:prstGeom>
      </xdr:spPr>
    </xdr:pic>
    <xdr:clientData/>
  </xdr:twoCellAnchor>
  <xdr:oneCellAnchor>
    <xdr:from>
      <xdr:col>1</xdr:col>
      <xdr:colOff>1000125</xdr:colOff>
      <xdr:row>64</xdr:row>
      <xdr:rowOff>171450</xdr:rowOff>
    </xdr:from>
    <xdr:ext cx="2189702" cy="275717"/>
    <xdr:sp macro="" textlink="">
      <xdr:nvSpPr>
        <xdr:cNvPr id="16" name="テキスト ボックス 15"/>
        <xdr:cNvSpPr txBox="1"/>
      </xdr:nvSpPr>
      <xdr:spPr>
        <a:xfrm>
          <a:off x="1323975" y="22945725"/>
          <a:ext cx="2189702" cy="275717"/>
        </a:xfrm>
        <a:prstGeom prst="rect">
          <a:avLst/>
        </a:prstGeom>
        <a:solidFill>
          <a:schemeClr val="accent5">
            <a:lumMod val="40000"/>
            <a:lumOff val="60000"/>
          </a:schemeClr>
        </a:solidFill>
        <a:ln>
          <a:solidFill>
            <a:srgbClr val="0070C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←加入手続きの電子申請はこちら</a:t>
          </a:r>
        </a:p>
      </xdr:txBody>
    </xdr:sp>
    <xdr:clientData/>
  </xdr:oneCellAnchor>
  <xdr:oneCellAnchor>
    <xdr:from>
      <xdr:col>5</xdr:col>
      <xdr:colOff>266700</xdr:colOff>
      <xdr:row>64</xdr:row>
      <xdr:rowOff>161925</xdr:rowOff>
    </xdr:from>
    <xdr:ext cx="2895023" cy="409086"/>
    <xdr:sp macro="" textlink="">
      <xdr:nvSpPr>
        <xdr:cNvPr id="17" name="テキスト ボックス 16"/>
        <xdr:cNvSpPr txBox="1"/>
      </xdr:nvSpPr>
      <xdr:spPr>
        <a:xfrm>
          <a:off x="4953000" y="22936200"/>
          <a:ext cx="2895023" cy="409086"/>
        </a:xfrm>
        <a:prstGeom prst="rect">
          <a:avLst/>
        </a:prstGeom>
        <a:solidFill>
          <a:schemeClr val="accent5">
            <a:lumMod val="40000"/>
            <a:lumOff val="60000"/>
          </a:schemeClr>
        </a:solidFill>
        <a:ln>
          <a:solidFill>
            <a:srgbClr val="0070C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←上記軽減の申告手続きの電子申請はこちら</a:t>
          </a:r>
          <a:endParaRPr kumimoji="1" lang="en-US" altLang="ja-JP" sz="1100"/>
        </a:p>
        <a:p>
          <a:r>
            <a:rPr kumimoji="1" lang="en-US" altLang="ja-JP" sz="800"/>
            <a:t>※</a:t>
          </a:r>
          <a:r>
            <a:rPr kumimoji="1" lang="ja-JP" altLang="en-US" sz="800"/>
            <a:t>雇用保険受給資格者証等の添付が必要です。</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14&#22269;&#20445;&#31246;&#35430;&#31639;&#12539;&#35506;&#31246;&#35336;&#31639;&#26360;/&#35430;&#31639;&#34920;/R03&#35430;&#31639;&#65288;&#20491;&#20154;&#21029;&#65289;/R03&#35430;&#31639;&#34920;.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通常版"/>
      <sheetName val="非自発的失業軽減版"/>
      <sheetName val="収入→所得"/>
      <sheetName val="給与控除表"/>
      <sheetName val="計算式なし"/>
      <sheetName val="未チェック"/>
    </sheetNames>
    <sheetDataSet>
      <sheetData sheetId="0"/>
      <sheetData sheetId="1"/>
      <sheetData sheetId="2">
        <row r="2">
          <cell r="B2">
            <v>1622000</v>
          </cell>
        </row>
      </sheetData>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theme="7" tint="0.59999389629810485"/>
    <pageSetUpPr fitToPage="1"/>
  </sheetPr>
  <dimension ref="A1:Q72"/>
  <sheetViews>
    <sheetView tabSelected="1" view="pageBreakPreview" topLeftCell="A7" zoomScaleNormal="100" zoomScaleSheetLayoutView="100" workbookViewId="0">
      <selection activeCell="F11" sqref="F11"/>
    </sheetView>
  </sheetViews>
  <sheetFormatPr defaultRowHeight="24.75" customHeight="1"/>
  <cols>
    <col min="1" max="1" width="4.25" style="2" customWidth="1"/>
    <col min="2" max="2" width="13.75" style="2" customWidth="1"/>
    <col min="3" max="4" width="14.625" style="2" customWidth="1"/>
    <col min="5" max="5" width="14.25" style="2" customWidth="1"/>
    <col min="6" max="6" width="17.5" style="13" customWidth="1"/>
    <col min="7" max="7" width="9.5" style="13" bestFit="1" customWidth="1"/>
    <col min="8" max="8" width="17.5" style="13" customWidth="1"/>
    <col min="9" max="9" width="10.625" style="2" customWidth="1"/>
    <col min="10" max="10" width="9" style="2"/>
    <col min="11" max="13" width="12.625" style="2" customWidth="1"/>
    <col min="14" max="14" width="9" style="2"/>
    <col min="15" max="15" width="20.625" style="2" customWidth="1"/>
    <col min="16" max="16384" width="9" style="2"/>
  </cols>
  <sheetData>
    <row r="1" spans="1:14" ht="24.75" customHeight="1">
      <c r="A1" s="152" t="s">
        <v>102</v>
      </c>
      <c r="B1" s="152"/>
      <c r="C1" s="152"/>
      <c r="D1" s="152"/>
      <c r="E1" s="152"/>
      <c r="F1" s="152"/>
      <c r="G1" s="152"/>
      <c r="H1" s="152"/>
      <c r="J1" s="51"/>
      <c r="K1" s="51"/>
      <c r="L1" s="51"/>
      <c r="M1" s="51"/>
    </row>
    <row r="2" spans="1:14" ht="24.75" customHeight="1">
      <c r="H2" s="14"/>
      <c r="J2" s="51"/>
      <c r="K2" s="51"/>
      <c r="L2" s="51"/>
      <c r="M2" s="51"/>
    </row>
    <row r="3" spans="1:14" ht="36" customHeight="1" thickBot="1">
      <c r="A3" s="191" t="s">
        <v>10</v>
      </c>
      <c r="B3" s="191"/>
      <c r="C3" s="191"/>
      <c r="D3" s="191"/>
      <c r="E3" s="191"/>
      <c r="F3" s="191"/>
      <c r="G3" s="191"/>
      <c r="H3" s="191"/>
      <c r="I3" s="15" t="s">
        <v>11</v>
      </c>
      <c r="J3" s="51"/>
      <c r="K3" s="51"/>
      <c r="L3" s="51"/>
      <c r="M3" s="51"/>
    </row>
    <row r="4" spans="1:14" ht="42" customHeight="1" thickBot="1">
      <c r="A4" s="191"/>
      <c r="B4" s="191"/>
      <c r="C4" s="191"/>
      <c r="D4" s="191"/>
      <c r="E4" s="191"/>
      <c r="F4" s="191"/>
      <c r="G4" s="191"/>
      <c r="H4" s="191"/>
      <c r="J4" s="139"/>
      <c r="K4" s="16" t="s">
        <v>100</v>
      </c>
    </row>
    <row r="5" spans="1:14" ht="15.75" thickBot="1">
      <c r="A5" s="17"/>
      <c r="B5" s="17"/>
      <c r="C5" s="17"/>
      <c r="D5" s="17"/>
      <c r="E5" s="17"/>
      <c r="F5" s="129"/>
      <c r="G5" s="129"/>
      <c r="H5" s="17"/>
    </row>
    <row r="6" spans="1:14" ht="24.75" customHeight="1" thickBot="1">
      <c r="A6" s="189" t="s">
        <v>12</v>
      </c>
      <c r="B6" s="189"/>
      <c r="C6" s="189"/>
      <c r="D6" s="189"/>
      <c r="E6" s="189"/>
      <c r="F6" s="125" t="s">
        <v>13</v>
      </c>
      <c r="G6" s="125" t="s">
        <v>94</v>
      </c>
      <c r="H6" s="19" t="s">
        <v>14</v>
      </c>
      <c r="I6" s="20"/>
      <c r="J6" s="21">
        <v>1</v>
      </c>
      <c r="K6" s="22" t="s">
        <v>15</v>
      </c>
      <c r="L6" s="20"/>
      <c r="M6" s="20"/>
    </row>
    <row r="7" spans="1:14" ht="24.75" customHeight="1">
      <c r="A7" s="18" t="s">
        <v>16</v>
      </c>
      <c r="B7" s="23" t="s">
        <v>17</v>
      </c>
      <c r="C7" s="188" t="s">
        <v>18</v>
      </c>
      <c r="D7" s="188"/>
      <c r="E7" s="188"/>
      <c r="F7" s="24"/>
      <c r="G7" s="24"/>
      <c r="H7" s="119" t="str">
        <f>IF($J$4=1,F7,"")</f>
        <v/>
      </c>
      <c r="I7" s="25" t="str">
        <f>IF(H7=0,"介護保険該当者がいない場合は、②と③は0円を入力して下さい。","")</f>
        <v/>
      </c>
      <c r="J7" s="20"/>
      <c r="K7" s="20"/>
      <c r="L7" s="20"/>
      <c r="M7" s="20"/>
    </row>
    <row r="8" spans="1:14" ht="24.75" customHeight="1">
      <c r="A8" s="18" t="s">
        <v>19</v>
      </c>
      <c r="B8" s="23" t="s">
        <v>20</v>
      </c>
      <c r="C8" s="188" t="s">
        <v>21</v>
      </c>
      <c r="D8" s="188"/>
      <c r="E8" s="188"/>
      <c r="F8" s="141"/>
      <c r="G8" s="26"/>
      <c r="H8" s="27" t="str">
        <f>IF($J$4=1,F8,"")</f>
        <v/>
      </c>
      <c r="I8" s="20"/>
      <c r="J8" s="126"/>
      <c r="K8" s="28" t="s">
        <v>22</v>
      </c>
      <c r="L8" s="20"/>
      <c r="M8" s="20"/>
    </row>
    <row r="9" spans="1:14" ht="24.75" customHeight="1">
      <c r="A9" s="18" t="s">
        <v>23</v>
      </c>
      <c r="B9" s="23" t="s">
        <v>24</v>
      </c>
      <c r="C9" s="190" t="s">
        <v>25</v>
      </c>
      <c r="D9" s="190"/>
      <c r="E9" s="190"/>
      <c r="F9" s="141"/>
      <c r="G9" s="26"/>
      <c r="H9" s="27" t="str">
        <f>IF($J$4=1,F9,"")</f>
        <v/>
      </c>
      <c r="I9" s="29"/>
      <c r="J9" s="128"/>
      <c r="K9" s="28" t="s">
        <v>26</v>
      </c>
      <c r="L9" s="20"/>
      <c r="M9" s="20"/>
    </row>
    <row r="10" spans="1:14" ht="24.75" customHeight="1">
      <c r="A10" s="18" t="s">
        <v>27</v>
      </c>
      <c r="B10" s="23" t="s">
        <v>0</v>
      </c>
      <c r="C10" s="188" t="s">
        <v>28</v>
      </c>
      <c r="D10" s="188"/>
      <c r="E10" s="188"/>
      <c r="F10" s="142" t="str">
        <f>IF(F7="","",IF(0&gt;F8-F9,0,F8-F9))</f>
        <v/>
      </c>
      <c r="G10" s="30"/>
      <c r="H10" s="142" t="str">
        <f>IF(H7="","",IF(0&gt;H8-H9,0,H8-H9))</f>
        <v/>
      </c>
      <c r="I10" s="31">
        <f>IF(I11&lt;=430000+100000*(J6-1),7,IF(I11&lt;=((F7+G7+J11)*305000)+430000+100000*(J6-1),5,IF(I11&lt;=((F7+G7+J11)*560000)+430000+100000*(J6-1),2,0)))</f>
        <v>7</v>
      </c>
      <c r="J10" s="25" t="str">
        <f>IF(I10&gt;0,"割軽減該当","")</f>
        <v>割軽減該当</v>
      </c>
      <c r="K10" s="20"/>
      <c r="L10" s="20"/>
      <c r="M10" s="20"/>
    </row>
    <row r="11" spans="1:14" ht="24.75" customHeight="1">
      <c r="A11" s="18" t="s">
        <v>29</v>
      </c>
      <c r="B11" s="189" t="s">
        <v>30</v>
      </c>
      <c r="C11" s="189"/>
      <c r="D11" s="189"/>
      <c r="E11" s="189"/>
      <c r="F11" s="32"/>
      <c r="G11" s="32"/>
      <c r="H11" s="33"/>
      <c r="I11" s="34">
        <f>IF(F11&gt;0,F11+F8+J9-J8,F8+J9-J8)</f>
        <v>0</v>
      </c>
      <c r="J11" s="127"/>
      <c r="K11" s="28" t="s">
        <v>31</v>
      </c>
      <c r="L11" s="20"/>
      <c r="M11" s="20"/>
    </row>
    <row r="12" spans="1:14" ht="24.75" customHeight="1">
      <c r="A12" s="178" t="s">
        <v>32</v>
      </c>
      <c r="B12" s="18" t="s">
        <v>1</v>
      </c>
      <c r="C12" s="179" t="s">
        <v>33</v>
      </c>
      <c r="D12" s="180"/>
      <c r="E12" s="35">
        <v>9.2200000000000004E-2</v>
      </c>
      <c r="F12" s="123">
        <f>IFERROR(ROUNDDOWN(F10*E12,0),0)</f>
        <v>0</v>
      </c>
      <c r="G12" s="36"/>
      <c r="H12" s="181">
        <f>IF(ROUNDDOWN(F12+F13+F14+F15,-2)&gt;M13,M13,ROUNDDOWN(F12+F13+F14+F15,-2))</f>
        <v>0</v>
      </c>
      <c r="I12" s="20">
        <v>0</v>
      </c>
      <c r="J12" s="20">
        <v>2</v>
      </c>
      <c r="K12" s="20">
        <v>5</v>
      </c>
      <c r="L12" s="20">
        <v>7</v>
      </c>
      <c r="M12" s="37" t="s">
        <v>34</v>
      </c>
    </row>
    <row r="13" spans="1:14" ht="24.75" customHeight="1">
      <c r="A13" s="178"/>
      <c r="B13" s="182" t="s">
        <v>2</v>
      </c>
      <c r="C13" s="179" t="s">
        <v>35</v>
      </c>
      <c r="D13" s="180"/>
      <c r="E13" s="38">
        <f>HLOOKUP(I$10,I12:L15,2)</f>
        <v>6880</v>
      </c>
      <c r="F13" s="123">
        <f>F7*E13</f>
        <v>0</v>
      </c>
      <c r="G13" s="36"/>
      <c r="H13" s="181"/>
      <c r="I13" s="39">
        <v>22960</v>
      </c>
      <c r="J13" s="39">
        <v>18360</v>
      </c>
      <c r="K13" s="39">
        <v>11480</v>
      </c>
      <c r="L13" s="39">
        <v>6880</v>
      </c>
      <c r="M13" s="39">
        <v>660000</v>
      </c>
    </row>
    <row r="14" spans="1:14" ht="24.75" customHeight="1">
      <c r="A14" s="178"/>
      <c r="B14" s="183"/>
      <c r="C14" s="179" t="s">
        <v>95</v>
      </c>
      <c r="D14" s="180"/>
      <c r="E14" s="38">
        <f>HLOOKUP(I$10,I12:L15,3)</f>
        <v>3440</v>
      </c>
      <c r="F14" s="123">
        <f>G7*E14</f>
        <v>0</v>
      </c>
      <c r="G14" s="36"/>
      <c r="H14" s="181"/>
      <c r="I14" s="39">
        <v>11480</v>
      </c>
      <c r="J14" s="39">
        <v>9180</v>
      </c>
      <c r="K14" s="39">
        <v>5740</v>
      </c>
      <c r="L14" s="39">
        <v>3440</v>
      </c>
      <c r="M14" s="39"/>
    </row>
    <row r="15" spans="1:14" ht="24.75" customHeight="1">
      <c r="A15" s="178"/>
      <c r="B15" s="18" t="s">
        <v>3</v>
      </c>
      <c r="C15" s="179" t="s">
        <v>36</v>
      </c>
      <c r="D15" s="180"/>
      <c r="E15" s="38">
        <f>IF(AND(F7=1,J11&gt;0),N15*0.5,N15)</f>
        <v>8600</v>
      </c>
      <c r="F15" s="123">
        <f>IF(F$7=0,0,E15)</f>
        <v>0</v>
      </c>
      <c r="G15" s="36"/>
      <c r="H15" s="181"/>
      <c r="I15" s="39">
        <v>28690</v>
      </c>
      <c r="J15" s="39">
        <v>22950</v>
      </c>
      <c r="K15" s="39">
        <v>14340</v>
      </c>
      <c r="L15" s="39">
        <v>8600</v>
      </c>
      <c r="M15" s="39"/>
      <c r="N15" s="40">
        <f>HLOOKUP(I$10,I12:L15,4)</f>
        <v>8600</v>
      </c>
    </row>
    <row r="16" spans="1:14" ht="24.75" customHeight="1">
      <c r="A16" s="178" t="s">
        <v>37</v>
      </c>
      <c r="B16" s="18" t="s">
        <v>1</v>
      </c>
      <c r="C16" s="179" t="s">
        <v>33</v>
      </c>
      <c r="D16" s="180"/>
      <c r="E16" s="35">
        <v>2.5100000000000001E-2</v>
      </c>
      <c r="F16" s="123">
        <f>IFERROR(ROUNDDOWN(F10*E16,0),0)</f>
        <v>0</v>
      </c>
      <c r="G16" s="36"/>
      <c r="H16" s="181">
        <f>IF(ROUNDDOWN(F16+F17+F18+F19,-2)&gt;M17,M17,ROUNDDOWN(F16+F17+F18+F19,-2))</f>
        <v>0</v>
      </c>
      <c r="I16" s="39">
        <v>0</v>
      </c>
      <c r="J16" s="39">
        <v>2</v>
      </c>
      <c r="K16" s="39">
        <v>5</v>
      </c>
      <c r="L16" s="39">
        <v>7</v>
      </c>
      <c r="M16" s="39"/>
    </row>
    <row r="17" spans="1:17" ht="24.75" customHeight="1">
      <c r="A17" s="178"/>
      <c r="B17" s="182" t="s">
        <v>2</v>
      </c>
      <c r="C17" s="179" t="s">
        <v>35</v>
      </c>
      <c r="D17" s="180"/>
      <c r="E17" s="38">
        <f>HLOOKUP(I$10,I16:L19,2)</f>
        <v>1980</v>
      </c>
      <c r="F17" s="123">
        <f>F7*E17</f>
        <v>0</v>
      </c>
      <c r="G17" s="36"/>
      <c r="H17" s="181"/>
      <c r="I17" s="39">
        <v>6620</v>
      </c>
      <c r="J17" s="39">
        <v>5290</v>
      </c>
      <c r="K17" s="39">
        <v>3310</v>
      </c>
      <c r="L17" s="39">
        <v>1980</v>
      </c>
      <c r="M17" s="39">
        <v>260000</v>
      </c>
    </row>
    <row r="18" spans="1:17" ht="24.75" customHeight="1">
      <c r="A18" s="178"/>
      <c r="B18" s="183"/>
      <c r="C18" s="179" t="s">
        <v>95</v>
      </c>
      <c r="D18" s="180"/>
      <c r="E18" s="38">
        <f>HLOOKUP(I$10,I16:L19,3)</f>
        <v>990</v>
      </c>
      <c r="F18" s="123">
        <f>G7*E18</f>
        <v>0</v>
      </c>
      <c r="G18" s="36"/>
      <c r="H18" s="181"/>
      <c r="I18" s="39">
        <v>3310</v>
      </c>
      <c r="J18" s="39">
        <v>2640</v>
      </c>
      <c r="K18" s="39">
        <v>1650</v>
      </c>
      <c r="L18" s="39">
        <v>990</v>
      </c>
      <c r="M18" s="39"/>
    </row>
    <row r="19" spans="1:17" ht="24.75" customHeight="1">
      <c r="A19" s="178"/>
      <c r="B19" s="18" t="s">
        <v>3</v>
      </c>
      <c r="C19" s="179" t="s">
        <v>36</v>
      </c>
      <c r="D19" s="180"/>
      <c r="E19" s="38">
        <f>IF(AND(F7=1,J11&gt;0),N19*0.5,N19)</f>
        <v>2230</v>
      </c>
      <c r="F19" s="123">
        <f>IF(F$7=0,0,E19)</f>
        <v>0</v>
      </c>
      <c r="G19" s="36"/>
      <c r="H19" s="181"/>
      <c r="I19" s="39">
        <v>7450</v>
      </c>
      <c r="J19" s="39">
        <v>5960</v>
      </c>
      <c r="K19" s="39">
        <v>3720</v>
      </c>
      <c r="L19" s="39">
        <v>2230</v>
      </c>
      <c r="M19" s="39"/>
      <c r="N19" s="41">
        <f>HLOOKUP(I$10,I16:L19,4)</f>
        <v>2230</v>
      </c>
    </row>
    <row r="20" spans="1:17" ht="24.75" customHeight="1">
      <c r="A20" s="178" t="s">
        <v>38</v>
      </c>
      <c r="B20" s="18" t="s">
        <v>1</v>
      </c>
      <c r="C20" s="179" t="s">
        <v>33</v>
      </c>
      <c r="D20" s="180"/>
      <c r="E20" s="35">
        <v>2.8799999999999999E-2</v>
      </c>
      <c r="F20" s="123">
        <f>IF(H7="",0,ROUNDDOWN(H10*E20,0))</f>
        <v>0</v>
      </c>
      <c r="G20" s="36"/>
      <c r="H20" s="181">
        <f>IF(ROUNDDOWN(F20+F21+F22,-2)&gt;M21,M21,ROUNDDOWN(F20+F21+F22,-2))</f>
        <v>0</v>
      </c>
      <c r="I20" s="39">
        <v>0</v>
      </c>
      <c r="J20" s="39">
        <v>2</v>
      </c>
      <c r="K20" s="39">
        <v>5</v>
      </c>
      <c r="L20" s="39">
        <v>7</v>
      </c>
      <c r="M20" s="39"/>
    </row>
    <row r="21" spans="1:17" ht="24.75" customHeight="1">
      <c r="A21" s="178"/>
      <c r="B21" s="18" t="s">
        <v>2</v>
      </c>
      <c r="C21" s="179" t="s">
        <v>35</v>
      </c>
      <c r="D21" s="180"/>
      <c r="E21" s="38">
        <f>IF(H7=0,HLOOKUP(I$10,I20:L22,2),HLOOKUP(I$10,I20:L22,2))</f>
        <v>2680</v>
      </c>
      <c r="F21" s="123">
        <f>IF(H7="",0,H7*E21)</f>
        <v>0</v>
      </c>
      <c r="G21" s="36"/>
      <c r="H21" s="181"/>
      <c r="I21" s="39">
        <v>8950</v>
      </c>
      <c r="J21" s="39">
        <v>7160</v>
      </c>
      <c r="K21" s="39">
        <v>4470</v>
      </c>
      <c r="L21" s="39">
        <v>2680</v>
      </c>
      <c r="M21" s="39">
        <v>170000</v>
      </c>
    </row>
    <row r="22" spans="1:17" ht="24.75" customHeight="1" thickBot="1">
      <c r="A22" s="184"/>
      <c r="B22" s="42" t="s">
        <v>3</v>
      </c>
      <c r="C22" s="186" t="s">
        <v>36</v>
      </c>
      <c r="D22" s="187"/>
      <c r="E22" s="43">
        <f>HLOOKUP(I$10,I20:L22,3)</f>
        <v>2570</v>
      </c>
      <c r="F22" s="124">
        <f>IF(H7="",0,E22)</f>
        <v>0</v>
      </c>
      <c r="G22" s="44"/>
      <c r="H22" s="185"/>
      <c r="I22" s="39">
        <v>8570</v>
      </c>
      <c r="J22" s="39">
        <v>6850</v>
      </c>
      <c r="K22" s="39">
        <v>4280</v>
      </c>
      <c r="L22" s="39">
        <v>2570</v>
      </c>
      <c r="M22" s="39"/>
      <c r="N22" s="41"/>
    </row>
    <row r="23" spans="1:17" ht="24.75" customHeight="1" thickBot="1">
      <c r="A23" s="45" t="s">
        <v>39</v>
      </c>
      <c r="B23" s="46" t="s">
        <v>40</v>
      </c>
      <c r="C23" s="47" t="s">
        <v>41</v>
      </c>
      <c r="D23" s="48"/>
      <c r="E23" s="48"/>
      <c r="F23" s="49"/>
      <c r="G23" s="49"/>
      <c r="H23" s="50">
        <f>H12+H16+H20</f>
        <v>0</v>
      </c>
      <c r="I23" s="20"/>
      <c r="J23" s="20"/>
      <c r="K23" s="120"/>
      <c r="L23" s="120"/>
      <c r="M23" s="120"/>
      <c r="N23" s="121"/>
      <c r="O23" s="121"/>
      <c r="P23" s="51"/>
      <c r="Q23" s="51"/>
    </row>
    <row r="24" spans="1:17" ht="24.75" customHeight="1" thickBot="1">
      <c r="A24" s="52" t="s">
        <v>43</v>
      </c>
      <c r="B24" s="53" t="s">
        <v>44</v>
      </c>
      <c r="C24" s="54" t="s">
        <v>45</v>
      </c>
      <c r="D24" s="54"/>
      <c r="E24" s="54"/>
      <c r="F24" s="55" t="s">
        <v>46</v>
      </c>
      <c r="G24" s="55"/>
      <c r="H24" s="56">
        <f>ROUNDUP(H23/12,0)</f>
        <v>0</v>
      </c>
      <c r="I24" s="20"/>
      <c r="J24" s="20"/>
      <c r="K24" s="122"/>
      <c r="L24" s="122"/>
      <c r="M24" s="122"/>
      <c r="N24" s="51"/>
      <c r="O24" s="51"/>
      <c r="P24" s="51"/>
      <c r="Q24" s="51"/>
    </row>
    <row r="25" spans="1:17" ht="24.75" customHeight="1">
      <c r="A25" s="52" t="s">
        <v>47</v>
      </c>
      <c r="B25" s="231">
        <v>4</v>
      </c>
      <c r="C25" s="54" t="s">
        <v>48</v>
      </c>
      <c r="D25" s="54"/>
      <c r="E25" s="57">
        <f>CHOOSE(B25,3,2,1,12,11,10,9,8,7,6,5,4)</f>
        <v>12</v>
      </c>
      <c r="F25" s="58" t="s">
        <v>49</v>
      </c>
      <c r="G25" s="58"/>
      <c r="H25" s="59">
        <f>ROUNDDOWN(H12*E25/12,-2)+ROUNDDOWN(H16*E25/12,-2)+ROUNDDOWN(H20*E25/12,-2)</f>
        <v>0</v>
      </c>
      <c r="I25" s="20"/>
      <c r="J25" s="20"/>
      <c r="K25" s="122"/>
      <c r="L25" s="122"/>
      <c r="M25" s="122"/>
      <c r="N25" s="51"/>
      <c r="O25" s="51"/>
      <c r="P25" s="51"/>
      <c r="Q25" s="51"/>
    </row>
    <row r="26" spans="1:17" ht="24.75" customHeight="1">
      <c r="A26" s="154" t="s">
        <v>50</v>
      </c>
      <c r="B26" s="232">
        <v>4</v>
      </c>
      <c r="C26" s="60" t="s">
        <v>51</v>
      </c>
      <c r="D26" s="60"/>
      <c r="E26" s="61">
        <f>CHOOSE(B26,2,3,4,7,7,7,8,9,10,11,12,1)</f>
        <v>7</v>
      </c>
      <c r="F26" s="62" t="s">
        <v>52</v>
      </c>
      <c r="G26" s="62"/>
      <c r="H26" s="63">
        <f>H25-(H27*(I26-1))</f>
        <v>0</v>
      </c>
      <c r="I26" s="20">
        <f>CHOOSE(B26,2,1,1,9,9,9,8,7,6,5,4,3)</f>
        <v>9</v>
      </c>
      <c r="J26" s="20" t="s">
        <v>53</v>
      </c>
      <c r="K26" s="122"/>
      <c r="L26" s="122"/>
      <c r="M26" s="122"/>
      <c r="N26" s="51"/>
      <c r="O26" s="51"/>
      <c r="P26" s="51"/>
      <c r="Q26" s="51"/>
    </row>
    <row r="27" spans="1:17" ht="24.75" customHeight="1" thickBot="1">
      <c r="A27" s="155"/>
      <c r="B27" s="64"/>
      <c r="C27" s="65"/>
      <c r="D27" s="66" t="s">
        <v>54</v>
      </c>
      <c r="E27" s="67">
        <f>CHOOSE(B26,3,"ありません","ありません",8,8,8,9,10,11,12,1,2)</f>
        <v>8</v>
      </c>
      <c r="F27" s="68" t="str">
        <f>IF(E27="ありません","","～３月で、金額は")</f>
        <v>～３月で、金額は</v>
      </c>
      <c r="G27" s="68"/>
      <c r="H27" s="69">
        <f>IF(I26=1,0,ROUNDDOWN(H25/I26,-2))</f>
        <v>0</v>
      </c>
      <c r="I27" s="29"/>
      <c r="J27" s="29"/>
      <c r="K27" s="122"/>
      <c r="L27" s="122"/>
      <c r="M27" s="122"/>
      <c r="N27" s="51"/>
      <c r="O27" s="51"/>
      <c r="P27" s="51"/>
      <c r="Q27" s="51"/>
    </row>
    <row r="28" spans="1:17" ht="24.75" customHeight="1">
      <c r="A28" s="156" t="s">
        <v>55</v>
      </c>
      <c r="B28" s="156"/>
      <c r="C28" s="156"/>
      <c r="D28" s="156"/>
      <c r="E28" s="156"/>
      <c r="F28" s="156"/>
      <c r="G28" s="156"/>
      <c r="H28" s="156"/>
      <c r="I28" s="70"/>
      <c r="J28" s="70"/>
      <c r="P28" s="71"/>
      <c r="Q28" s="71"/>
    </row>
    <row r="29" spans="1:17" ht="24.75" customHeight="1">
      <c r="A29" s="157" t="s">
        <v>101</v>
      </c>
      <c r="B29" s="157"/>
      <c r="C29" s="157"/>
      <c r="D29" s="157"/>
      <c r="E29" s="157"/>
      <c r="F29" s="157"/>
      <c r="G29" s="157"/>
      <c r="H29" s="157"/>
      <c r="I29" s="70"/>
      <c r="J29" s="70"/>
    </row>
    <row r="30" spans="1:17" ht="24.75" customHeight="1">
      <c r="A30" s="158" t="s">
        <v>57</v>
      </c>
      <c r="B30" s="158"/>
      <c r="C30" s="158"/>
      <c r="D30" s="158"/>
      <c r="E30" s="158"/>
      <c r="F30" s="158"/>
      <c r="G30" s="158"/>
      <c r="H30" s="158"/>
    </row>
    <row r="31" spans="1:17" ht="24.75" customHeight="1">
      <c r="A31" s="158"/>
      <c r="B31" s="158"/>
      <c r="C31" s="158"/>
      <c r="D31" s="158"/>
      <c r="E31" s="158"/>
      <c r="F31" s="158"/>
      <c r="G31" s="158"/>
      <c r="H31" s="158"/>
    </row>
    <row r="32" spans="1:17" ht="24.75" customHeight="1">
      <c r="A32" s="158" t="s">
        <v>58</v>
      </c>
      <c r="B32" s="158"/>
      <c r="C32" s="158"/>
      <c r="D32" s="158"/>
      <c r="E32" s="158"/>
      <c r="F32" s="158"/>
      <c r="G32" s="158"/>
      <c r="H32" s="158"/>
    </row>
    <row r="33" spans="1:13" ht="24.75" customHeight="1" thickBot="1">
      <c r="A33" s="158"/>
      <c r="B33" s="158"/>
      <c r="C33" s="158"/>
      <c r="D33" s="158"/>
      <c r="E33" s="158"/>
      <c r="F33" s="158"/>
      <c r="G33" s="158"/>
      <c r="H33" s="158"/>
    </row>
    <row r="34" spans="1:13" ht="18.75" customHeight="1">
      <c r="A34" s="159" t="s">
        <v>59</v>
      </c>
      <c r="B34" s="72" t="s">
        <v>60</v>
      </c>
      <c r="C34" s="72" t="s">
        <v>61</v>
      </c>
      <c r="D34" s="73" t="s">
        <v>62</v>
      </c>
      <c r="E34" s="74"/>
      <c r="F34" s="75"/>
      <c r="G34" s="75"/>
      <c r="H34" s="76"/>
    </row>
    <row r="35" spans="1:13" ht="18.75" customHeight="1">
      <c r="A35" s="160"/>
      <c r="B35" s="162"/>
      <c r="C35" s="162"/>
      <c r="D35" s="164" t="s">
        <v>63</v>
      </c>
      <c r="E35" s="165"/>
      <c r="F35" s="165" t="s">
        <v>64</v>
      </c>
      <c r="G35" s="170"/>
      <c r="H35" s="171"/>
    </row>
    <row r="36" spans="1:13" ht="18.75" customHeight="1">
      <c r="A36" s="160"/>
      <c r="B36" s="162"/>
      <c r="C36" s="162"/>
      <c r="D36" s="166"/>
      <c r="E36" s="167"/>
      <c r="F36" s="172"/>
      <c r="G36" s="173"/>
      <c r="H36" s="174"/>
    </row>
    <row r="37" spans="1:13" ht="18.75" customHeight="1" thickBot="1">
      <c r="A37" s="161"/>
      <c r="B37" s="163"/>
      <c r="C37" s="163"/>
      <c r="D37" s="168"/>
      <c r="E37" s="169"/>
      <c r="F37" s="175"/>
      <c r="G37" s="176"/>
      <c r="H37" s="177"/>
    </row>
    <row r="38" spans="1:13" ht="27.75" customHeight="1">
      <c r="A38" s="152" t="s">
        <v>65</v>
      </c>
      <c r="B38" s="152"/>
      <c r="C38" s="152"/>
      <c r="D38" s="152"/>
      <c r="E38" s="152"/>
      <c r="F38" s="152"/>
      <c r="G38" s="152"/>
      <c r="H38" s="152"/>
      <c r="I38" s="20"/>
      <c r="J38" s="20"/>
      <c r="K38" s="20"/>
      <c r="L38" s="20"/>
      <c r="M38" s="20"/>
    </row>
    <row r="39" spans="1:13" ht="27.75" customHeight="1">
      <c r="B39" s="13"/>
      <c r="C39" s="13"/>
      <c r="F39" s="77"/>
      <c r="G39" s="77"/>
      <c r="H39" s="77"/>
    </row>
    <row r="40" spans="1:13" ht="27.75" customHeight="1">
      <c r="A40" s="153" t="s">
        <v>116</v>
      </c>
      <c r="B40" s="153"/>
      <c r="C40" s="153"/>
      <c r="D40" s="153"/>
      <c r="E40" s="153"/>
      <c r="F40" s="153"/>
      <c r="G40" s="153"/>
      <c r="H40" s="153"/>
    </row>
    <row r="41" spans="1:13" ht="27.75" customHeight="1">
      <c r="A41" s="145" t="s">
        <v>117</v>
      </c>
      <c r="B41" s="143"/>
      <c r="C41" s="143"/>
      <c r="D41" s="143"/>
      <c r="E41" s="143"/>
      <c r="F41" s="143"/>
      <c r="G41" s="143"/>
      <c r="H41" s="143"/>
    </row>
    <row r="42" spans="1:13" ht="27.75" customHeight="1">
      <c r="A42" s="151" t="s">
        <v>106</v>
      </c>
      <c r="B42" s="151"/>
      <c r="C42" s="151"/>
      <c r="D42" s="151"/>
      <c r="E42" s="151"/>
      <c r="F42" s="151"/>
      <c r="G42" s="151"/>
      <c r="H42" s="151"/>
    </row>
    <row r="43" spans="1:13" ht="27.75" customHeight="1">
      <c r="A43" s="151" t="s">
        <v>107</v>
      </c>
      <c r="B43" s="151"/>
      <c r="C43" s="151"/>
      <c r="D43" s="151"/>
      <c r="E43" s="151"/>
      <c r="F43" s="151"/>
      <c r="G43" s="151"/>
      <c r="H43" s="151"/>
    </row>
    <row r="44" spans="1:13" ht="27.75" customHeight="1">
      <c r="A44" s="151" t="s">
        <v>118</v>
      </c>
      <c r="B44" s="151"/>
      <c r="C44" s="151"/>
      <c r="D44" s="151"/>
      <c r="E44" s="151"/>
      <c r="F44" s="151"/>
      <c r="G44" s="151"/>
      <c r="H44" s="151"/>
    </row>
    <row r="45" spans="1:13" ht="27.75" customHeight="1">
      <c r="A45" s="151" t="s">
        <v>109</v>
      </c>
      <c r="B45" s="151"/>
      <c r="C45" s="151"/>
      <c r="D45" s="151"/>
      <c r="E45" s="151"/>
      <c r="F45" s="151"/>
      <c r="G45" s="151"/>
      <c r="H45" s="151"/>
    </row>
    <row r="46" spans="1:13" ht="27.75" customHeight="1">
      <c r="A46" s="150" t="s">
        <v>119</v>
      </c>
      <c r="B46" s="151"/>
      <c r="C46" s="151"/>
      <c r="D46" s="151"/>
      <c r="E46" s="151"/>
      <c r="F46" s="151"/>
      <c r="G46" s="151"/>
      <c r="H46" s="151"/>
    </row>
    <row r="47" spans="1:13" ht="27.75" customHeight="1">
      <c r="A47" s="151"/>
      <c r="B47" s="151"/>
      <c r="C47" s="151"/>
      <c r="D47" s="151"/>
      <c r="E47" s="151"/>
      <c r="F47" s="151"/>
      <c r="G47" s="151"/>
      <c r="H47" s="151"/>
    </row>
    <row r="48" spans="1:13" ht="27.75" customHeight="1">
      <c r="A48" s="151"/>
      <c r="B48" s="151"/>
      <c r="C48" s="151"/>
      <c r="D48" s="151"/>
      <c r="E48" s="151"/>
      <c r="F48" s="151"/>
      <c r="G48" s="151"/>
      <c r="H48" s="151"/>
    </row>
    <row r="49" spans="1:8" ht="27.75" customHeight="1">
      <c r="A49" s="144" t="s">
        <v>67</v>
      </c>
      <c r="B49" s="13"/>
      <c r="C49" s="13"/>
      <c r="F49" s="77"/>
      <c r="G49" s="77"/>
      <c r="H49" s="77"/>
    </row>
    <row r="50" spans="1:8" ht="27.75" customHeight="1">
      <c r="B50" s="143" t="s">
        <v>68</v>
      </c>
      <c r="F50" s="2"/>
      <c r="G50" s="2"/>
    </row>
    <row r="51" spans="1:8" ht="27.75" customHeight="1">
      <c r="B51" s="143" t="s">
        <v>69</v>
      </c>
      <c r="C51" s="143"/>
      <c r="D51" s="143"/>
      <c r="E51" s="143"/>
      <c r="F51" s="143"/>
      <c r="G51" s="143"/>
    </row>
    <row r="52" spans="1:8" ht="27.75" customHeight="1">
      <c r="B52" s="143" t="s">
        <v>120</v>
      </c>
      <c r="C52" s="143"/>
      <c r="D52" s="143"/>
      <c r="E52" s="143"/>
      <c r="F52" s="143"/>
      <c r="G52" s="143"/>
    </row>
    <row r="53" spans="1:8" ht="27.75" customHeight="1">
      <c r="B53" s="143"/>
      <c r="C53" s="77"/>
      <c r="D53" s="143"/>
      <c r="E53" s="143"/>
      <c r="F53" s="143"/>
      <c r="G53" s="143"/>
      <c r="H53" s="143"/>
    </row>
    <row r="54" spans="1:8" ht="27.75" customHeight="1">
      <c r="B54" s="146"/>
      <c r="C54" s="146"/>
      <c r="D54" s="146"/>
      <c r="E54" s="146"/>
      <c r="F54" s="146"/>
      <c r="G54" s="146"/>
      <c r="H54" s="146"/>
    </row>
    <row r="55" spans="1:8" ht="27.75" customHeight="1">
      <c r="G55" s="144"/>
      <c r="H55" s="77"/>
    </row>
    <row r="56" spans="1:8" ht="27.75" customHeight="1">
      <c r="G56" s="144"/>
      <c r="H56" s="77"/>
    </row>
    <row r="57" spans="1:8" ht="27.75" customHeight="1">
      <c r="G57" s="144"/>
      <c r="H57" s="77"/>
    </row>
    <row r="58" spans="1:8" ht="27.75" customHeight="1">
      <c r="A58" s="147" t="s">
        <v>70</v>
      </c>
      <c r="B58" s="147"/>
      <c r="C58" s="147"/>
      <c r="D58" s="147"/>
      <c r="E58" s="147"/>
      <c r="F58" s="147"/>
      <c r="G58" s="147"/>
      <c r="H58" s="147"/>
    </row>
    <row r="59" spans="1:8" ht="27.75" customHeight="1">
      <c r="A59" s="78" t="s">
        <v>71</v>
      </c>
      <c r="B59" s="13"/>
      <c r="C59" s="13"/>
      <c r="D59" s="148" t="s">
        <v>72</v>
      </c>
      <c r="E59" s="149"/>
      <c r="F59" s="149"/>
      <c r="G59" s="77"/>
      <c r="H59" s="77"/>
    </row>
    <row r="60" spans="1:8" ht="27.75" customHeight="1">
      <c r="A60" s="79" t="s">
        <v>73</v>
      </c>
      <c r="C60" s="80"/>
      <c r="D60" s="149"/>
      <c r="E60" s="149"/>
      <c r="F60" s="149"/>
      <c r="G60" s="77"/>
      <c r="H60" s="77"/>
    </row>
    <row r="61" spans="1:8" ht="27.75" customHeight="1">
      <c r="A61" s="81"/>
      <c r="B61" s="81"/>
      <c r="C61" s="81"/>
      <c r="F61" s="77"/>
      <c r="G61" s="77"/>
      <c r="H61" s="77"/>
    </row>
    <row r="62" spans="1:8" ht="27.75" customHeight="1">
      <c r="A62" s="81"/>
      <c r="B62" s="81"/>
      <c r="C62" s="81"/>
      <c r="F62" s="77"/>
      <c r="G62" s="77"/>
      <c r="H62" s="77"/>
    </row>
    <row r="63" spans="1:8" ht="27.75" customHeight="1">
      <c r="A63" s="81"/>
      <c r="B63" s="81"/>
      <c r="C63" s="81"/>
      <c r="F63" s="77"/>
      <c r="G63" s="77"/>
      <c r="H63" s="77"/>
    </row>
    <row r="64" spans="1:8" ht="27.75" customHeight="1">
      <c r="C64" s="13"/>
      <c r="F64" s="77"/>
      <c r="G64" s="77"/>
      <c r="H64" s="77"/>
    </row>
    <row r="65" spans="1:8" ht="27.75" customHeight="1">
      <c r="B65" s="13"/>
      <c r="C65" s="13"/>
      <c r="F65" s="77"/>
      <c r="G65" s="77"/>
      <c r="H65" s="77"/>
    </row>
    <row r="66" spans="1:8" ht="27.75" customHeight="1">
      <c r="A66" s="143"/>
      <c r="B66" s="13"/>
      <c r="C66" s="13"/>
      <c r="F66" s="77"/>
      <c r="G66" s="77"/>
      <c r="H66" s="77"/>
    </row>
    <row r="67" spans="1:8" ht="27.75" customHeight="1">
      <c r="B67" s="13"/>
      <c r="C67" s="13"/>
      <c r="F67" s="77"/>
      <c r="G67" s="77"/>
      <c r="H67" s="77"/>
    </row>
    <row r="68" spans="1:8" ht="27.75" customHeight="1">
      <c r="B68" s="13"/>
      <c r="C68" s="13"/>
      <c r="F68" s="77"/>
      <c r="G68" s="77"/>
      <c r="H68" s="77"/>
    </row>
    <row r="69" spans="1:8" ht="27.75" customHeight="1">
      <c r="B69" s="13"/>
      <c r="C69" s="13"/>
      <c r="F69" s="77"/>
      <c r="G69" s="77"/>
      <c r="H69" s="77"/>
    </row>
    <row r="70" spans="1:8" ht="27.75" customHeight="1">
      <c r="A70" s="144" t="s">
        <v>74</v>
      </c>
      <c r="B70" s="13"/>
      <c r="C70" s="13"/>
      <c r="F70" s="77"/>
      <c r="G70" s="77"/>
      <c r="H70" s="77"/>
    </row>
    <row r="71" spans="1:8" ht="27.75" customHeight="1"/>
    <row r="72" spans="1:8" ht="27.75" customHeight="1"/>
  </sheetData>
  <sheetProtection selectLockedCells="1"/>
  <mergeCells count="46">
    <mergeCell ref="C9:E9"/>
    <mergeCell ref="A1:H1"/>
    <mergeCell ref="A3:H4"/>
    <mergeCell ref="A6:E6"/>
    <mergeCell ref="C7:E7"/>
    <mergeCell ref="C8:E8"/>
    <mergeCell ref="C10:E10"/>
    <mergeCell ref="B11:E11"/>
    <mergeCell ref="A12:A15"/>
    <mergeCell ref="C12:D12"/>
    <mergeCell ref="H12:H15"/>
    <mergeCell ref="C13:D13"/>
    <mergeCell ref="C15:D15"/>
    <mergeCell ref="B13:B14"/>
    <mergeCell ref="C14:D14"/>
    <mergeCell ref="A20:A22"/>
    <mergeCell ref="C20:D20"/>
    <mergeCell ref="H20:H22"/>
    <mergeCell ref="C21:D21"/>
    <mergeCell ref="C22:D22"/>
    <mergeCell ref="A16:A19"/>
    <mergeCell ref="C16:D16"/>
    <mergeCell ref="H16:H19"/>
    <mergeCell ref="C17:D17"/>
    <mergeCell ref="C19:D19"/>
    <mergeCell ref="B17:B18"/>
    <mergeCell ref="C18:D18"/>
    <mergeCell ref="A34:A37"/>
    <mergeCell ref="B35:B37"/>
    <mergeCell ref="C35:C37"/>
    <mergeCell ref="D35:E37"/>
    <mergeCell ref="F35:H37"/>
    <mergeCell ref="A26:A27"/>
    <mergeCell ref="A28:H28"/>
    <mergeCell ref="A29:H29"/>
    <mergeCell ref="A30:H31"/>
    <mergeCell ref="A32:H33"/>
    <mergeCell ref="A58:H58"/>
    <mergeCell ref="D59:F60"/>
    <mergeCell ref="A46:H48"/>
    <mergeCell ref="A38:H38"/>
    <mergeCell ref="A40:H40"/>
    <mergeCell ref="A42:H42"/>
    <mergeCell ref="A43:H43"/>
    <mergeCell ref="A44:H44"/>
    <mergeCell ref="A45:H45"/>
  </mergeCells>
  <phoneticPr fontId="2"/>
  <printOptions horizontalCentered="1" verticalCentered="1"/>
  <pageMargins left="0.39370078740157483" right="0.39370078740157483" top="0.39370078740157483" bottom="0.39370078740157483" header="0.51181102362204722" footer="0.51181102362204722"/>
  <pageSetup paperSize="9" scale="91" fitToHeight="0" orientation="portrait" r:id="rId1"/>
  <headerFooter alignWithMargins="0"/>
  <rowBreaks count="1" manualBreakCount="1">
    <brk id="37" max="7"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tabColor theme="7" tint="-0.249977111117893"/>
  </sheetPr>
  <dimension ref="A1:M64"/>
  <sheetViews>
    <sheetView view="pageBreakPreview" topLeftCell="A19" zoomScaleNormal="106" zoomScaleSheetLayoutView="100" workbookViewId="0">
      <selection activeCell="C26" sqref="C26"/>
    </sheetView>
  </sheetViews>
  <sheetFormatPr defaultRowHeight="24.75" customHeight="1"/>
  <cols>
    <col min="1" max="1" width="4.25" style="20" customWidth="1"/>
    <col min="2" max="2" width="13.75" style="20" customWidth="1"/>
    <col min="3" max="4" width="15" style="20" customWidth="1"/>
    <col min="5" max="5" width="14.25" style="20" customWidth="1"/>
    <col min="6" max="6" width="17.5" style="37" customWidth="1"/>
    <col min="7" max="7" width="9.5" style="37" bestFit="1" customWidth="1"/>
    <col min="8" max="8" width="17.75" style="37" customWidth="1"/>
    <col min="9" max="9" width="10.5" style="20" bestFit="1" customWidth="1"/>
    <col min="10" max="13" width="9.125" style="20" bestFit="1" customWidth="1"/>
    <col min="14" max="16384" width="9" style="20"/>
  </cols>
  <sheetData>
    <row r="1" spans="1:13" ht="24.75" customHeight="1">
      <c r="A1" s="219" t="s">
        <v>103</v>
      </c>
      <c r="B1" s="219"/>
      <c r="C1" s="219"/>
      <c r="D1" s="219"/>
      <c r="E1" s="219"/>
      <c r="F1" s="219"/>
      <c r="G1" s="219"/>
      <c r="H1" s="219"/>
    </row>
    <row r="2" spans="1:13" ht="24.75" customHeight="1">
      <c r="H2" s="14"/>
    </row>
    <row r="3" spans="1:13" s="2" customFormat="1" ht="36" customHeight="1">
      <c r="A3" s="220" t="s">
        <v>85</v>
      </c>
      <c r="B3" s="220"/>
      <c r="C3" s="220"/>
      <c r="D3" s="220"/>
      <c r="E3" s="220"/>
      <c r="F3" s="220"/>
      <c r="G3" s="220"/>
      <c r="H3" s="220"/>
    </row>
    <row r="4" spans="1:13" s="2" customFormat="1" ht="42" customHeight="1">
      <c r="A4" s="220"/>
      <c r="B4" s="220"/>
      <c r="C4" s="220"/>
      <c r="D4" s="220"/>
      <c r="E4" s="220"/>
      <c r="F4" s="220"/>
      <c r="G4" s="220"/>
      <c r="H4" s="220"/>
    </row>
    <row r="5" spans="1:13" s="2" customFormat="1" ht="15.75" customHeight="1">
      <c r="A5" s="17"/>
      <c r="B5" s="17"/>
      <c r="C5" s="17"/>
      <c r="D5" s="17"/>
      <c r="E5" s="17"/>
      <c r="F5" s="17"/>
      <c r="G5" s="133"/>
      <c r="H5" s="17"/>
    </row>
    <row r="6" spans="1:13" ht="24.75" customHeight="1">
      <c r="A6" s="189" t="s">
        <v>12</v>
      </c>
      <c r="B6" s="189"/>
      <c r="C6" s="189"/>
      <c r="D6" s="189"/>
      <c r="E6" s="189"/>
      <c r="F6" s="18" t="s">
        <v>13</v>
      </c>
      <c r="G6" s="130" t="s">
        <v>94</v>
      </c>
      <c r="H6" s="92" t="s">
        <v>14</v>
      </c>
    </row>
    <row r="7" spans="1:13" ht="24.75" customHeight="1">
      <c r="A7" s="18" t="s">
        <v>16</v>
      </c>
      <c r="B7" s="23" t="s">
        <v>17</v>
      </c>
      <c r="C7" s="188" t="s">
        <v>18</v>
      </c>
      <c r="D7" s="188"/>
      <c r="E7" s="188"/>
      <c r="F7" s="93"/>
      <c r="G7" s="93"/>
      <c r="H7" s="93"/>
      <c r="I7" s="25" t="str">
        <f>IF(H7=0,"介護保険該当者がいない場合は、②と③は0円を入力して下さい。","")</f>
        <v>介護保険該当者がいない場合は、②と③は0円を入力して下さい。</v>
      </c>
    </row>
    <row r="8" spans="1:13" ht="24.75" customHeight="1">
      <c r="A8" s="18" t="s">
        <v>19</v>
      </c>
      <c r="B8" s="23" t="s">
        <v>20</v>
      </c>
      <c r="C8" s="188" t="s">
        <v>86</v>
      </c>
      <c r="D8" s="188"/>
      <c r="E8" s="188"/>
      <c r="F8" s="94">
        <f>ROUNDDOWN(通常版!F8*0.3,0)</f>
        <v>0</v>
      </c>
      <c r="G8" s="94"/>
      <c r="H8" s="94">
        <f>IF(H7="",0,ROUNDDOWN(通常版!H8*0.3,0))</f>
        <v>0</v>
      </c>
    </row>
    <row r="9" spans="1:13" ht="24.75" customHeight="1">
      <c r="A9" s="18" t="s">
        <v>23</v>
      </c>
      <c r="B9" s="23" t="s">
        <v>24</v>
      </c>
      <c r="C9" s="190" t="s">
        <v>25</v>
      </c>
      <c r="D9" s="190"/>
      <c r="E9" s="190"/>
      <c r="F9" s="94">
        <f>IF(F7=0,0,IF(F8&lt;=430000,F8,通常版!F9))</f>
        <v>0</v>
      </c>
      <c r="G9" s="94"/>
      <c r="H9" s="94">
        <f>IF(H7="",0,通常版!H9)</f>
        <v>0</v>
      </c>
      <c r="I9" s="29"/>
    </row>
    <row r="10" spans="1:13" ht="24.75" customHeight="1">
      <c r="A10" s="18" t="s">
        <v>27</v>
      </c>
      <c r="B10" s="23" t="s">
        <v>0</v>
      </c>
      <c r="C10" s="188" t="s">
        <v>28</v>
      </c>
      <c r="D10" s="188"/>
      <c r="E10" s="188"/>
      <c r="F10" s="30">
        <f>IF(通常版!F7="",0,IF(0&gt;F8-F9,0,F8-F9))</f>
        <v>0</v>
      </c>
      <c r="G10" s="30"/>
      <c r="H10" s="30">
        <f>IF(H7=0,0,IF(H8&lt;=430000,H8,通常版!H9))</f>
        <v>0</v>
      </c>
      <c r="I10" s="31">
        <f>IF(J11&gt;1,"0",IF(I11&lt;=430000+100000*(通常版!J6-1),7,IF(I11&lt;=((F7+J11)*305000)+430000+100000*(通常版!J6-1),5,IF(I11&lt;=((F7+J11)*560000)+430000+100000*(通常版!J6-1),2,0))))</f>
        <v>7</v>
      </c>
      <c r="J10" s="25" t="str">
        <f>IF(I10&gt;0,"割軽減該当","")</f>
        <v>割軽減該当</v>
      </c>
    </row>
    <row r="11" spans="1:13" ht="24.75" customHeight="1">
      <c r="A11" s="18" t="s">
        <v>87</v>
      </c>
      <c r="B11" s="189" t="s">
        <v>30</v>
      </c>
      <c r="C11" s="189"/>
      <c r="D11" s="189"/>
      <c r="E11" s="189"/>
      <c r="F11" s="95">
        <f>通常版!F11</f>
        <v>0</v>
      </c>
      <c r="G11" s="95"/>
      <c r="H11" s="33"/>
      <c r="I11" s="34">
        <f>IF(F11&gt;0,F11+F8+通常版!J9-通常版!J8,F8+通常版!J9-通常版!J8)</f>
        <v>0</v>
      </c>
      <c r="J11" s="96">
        <v>0</v>
      </c>
      <c r="K11" s="25" t="s">
        <v>88</v>
      </c>
    </row>
    <row r="12" spans="1:13" ht="24.75" customHeight="1">
      <c r="A12" s="178" t="s">
        <v>32</v>
      </c>
      <c r="B12" s="18" t="s">
        <v>1</v>
      </c>
      <c r="C12" s="179" t="s">
        <v>33</v>
      </c>
      <c r="D12" s="180"/>
      <c r="E12" s="35">
        <v>9.2200000000000004E-2</v>
      </c>
      <c r="F12" s="123">
        <f>F10*E12</f>
        <v>0</v>
      </c>
      <c r="G12" s="36"/>
      <c r="H12" s="215">
        <f>IF(ROUNDDOWN(F12+F13+F14+F15,-2)&gt;M13,M13,ROUNDDOWN(F12+F13+F14+F15,-2))</f>
        <v>0</v>
      </c>
      <c r="I12" s="2">
        <v>0</v>
      </c>
      <c r="J12" s="2">
        <v>2</v>
      </c>
      <c r="K12" s="2">
        <v>5</v>
      </c>
      <c r="L12" s="2">
        <v>7</v>
      </c>
      <c r="M12" s="13" t="s">
        <v>34</v>
      </c>
    </row>
    <row r="13" spans="1:13" ht="24.75" customHeight="1">
      <c r="A13" s="178"/>
      <c r="B13" s="182" t="s">
        <v>2</v>
      </c>
      <c r="C13" s="179" t="s">
        <v>35</v>
      </c>
      <c r="D13" s="180"/>
      <c r="E13" s="38">
        <f>HLOOKUP(I$10,I12:L15,2)</f>
        <v>6880</v>
      </c>
      <c r="F13" s="123">
        <f>F7*E13</f>
        <v>0</v>
      </c>
      <c r="G13" s="36"/>
      <c r="H13" s="215"/>
      <c r="I13" s="4">
        <v>22960</v>
      </c>
      <c r="J13" s="4">
        <v>18360</v>
      </c>
      <c r="K13" s="4">
        <v>11480</v>
      </c>
      <c r="L13" s="4">
        <v>6880</v>
      </c>
      <c r="M13" s="4">
        <v>660000</v>
      </c>
    </row>
    <row r="14" spans="1:13" ht="24.75" customHeight="1">
      <c r="A14" s="178"/>
      <c r="B14" s="183"/>
      <c r="C14" s="179" t="s">
        <v>95</v>
      </c>
      <c r="D14" s="180"/>
      <c r="E14" s="38">
        <f>HLOOKUP(I$10,I12:L15,3)</f>
        <v>3440</v>
      </c>
      <c r="F14" s="123">
        <f>G7*E14</f>
        <v>0</v>
      </c>
      <c r="G14" s="36"/>
      <c r="H14" s="215"/>
      <c r="I14" s="39">
        <v>11480</v>
      </c>
      <c r="J14" s="39">
        <v>9180</v>
      </c>
      <c r="K14" s="39">
        <v>5740</v>
      </c>
      <c r="L14" s="39">
        <v>3440</v>
      </c>
      <c r="M14" s="4"/>
    </row>
    <row r="15" spans="1:13" ht="24.75" customHeight="1">
      <c r="A15" s="178"/>
      <c r="B15" s="18" t="s">
        <v>3</v>
      </c>
      <c r="C15" s="179" t="s">
        <v>36</v>
      </c>
      <c r="D15" s="180"/>
      <c r="E15" s="38">
        <f>HLOOKUP(I$10,I12:L15,4)</f>
        <v>8600</v>
      </c>
      <c r="F15" s="123">
        <f>IF(F$7=0,0,E15)</f>
        <v>0</v>
      </c>
      <c r="G15" s="36"/>
      <c r="H15" s="215"/>
      <c r="I15" s="4">
        <v>28690</v>
      </c>
      <c r="J15" s="4">
        <v>22950</v>
      </c>
      <c r="K15" s="4">
        <v>14340</v>
      </c>
      <c r="L15" s="4">
        <v>8600</v>
      </c>
      <c r="M15" s="4"/>
    </row>
    <row r="16" spans="1:13" ht="24.75" customHeight="1">
      <c r="A16" s="178" t="s">
        <v>37</v>
      </c>
      <c r="B16" s="18" t="s">
        <v>1</v>
      </c>
      <c r="C16" s="179" t="s">
        <v>33</v>
      </c>
      <c r="D16" s="180"/>
      <c r="E16" s="35">
        <v>2.5100000000000001E-2</v>
      </c>
      <c r="F16" s="123">
        <f>F10*E16</f>
        <v>0</v>
      </c>
      <c r="G16" s="36"/>
      <c r="H16" s="215">
        <f>IF(ROUNDDOWN(F16+F17+F18+F19,-2)&gt;M17,M17,ROUNDDOWN(F16+F17+F18+F19,-2))</f>
        <v>0</v>
      </c>
      <c r="I16" s="4">
        <v>0</v>
      </c>
      <c r="J16" s="4">
        <v>2</v>
      </c>
      <c r="K16" s="4">
        <v>5</v>
      </c>
      <c r="L16" s="4">
        <v>7</v>
      </c>
      <c r="M16" s="4"/>
    </row>
    <row r="17" spans="1:13" ht="24.75" customHeight="1">
      <c r="A17" s="178"/>
      <c r="B17" s="182" t="s">
        <v>2</v>
      </c>
      <c r="C17" s="179" t="s">
        <v>35</v>
      </c>
      <c r="D17" s="180"/>
      <c r="E17" s="38">
        <f>HLOOKUP(I$10,I16:L19,2)</f>
        <v>1980</v>
      </c>
      <c r="F17" s="123">
        <f>F7*E17</f>
        <v>0</v>
      </c>
      <c r="G17" s="36"/>
      <c r="H17" s="215"/>
      <c r="I17" s="4">
        <v>6620</v>
      </c>
      <c r="J17" s="4">
        <v>5290</v>
      </c>
      <c r="K17" s="4">
        <v>3310</v>
      </c>
      <c r="L17" s="4">
        <v>1980</v>
      </c>
      <c r="M17" s="4">
        <v>260000</v>
      </c>
    </row>
    <row r="18" spans="1:13" ht="24.75" customHeight="1">
      <c r="A18" s="178"/>
      <c r="B18" s="183"/>
      <c r="C18" s="179" t="s">
        <v>95</v>
      </c>
      <c r="D18" s="180"/>
      <c r="E18" s="38">
        <f>HLOOKUP(I$10,I16:L19,3)</f>
        <v>990</v>
      </c>
      <c r="F18" s="123">
        <f>G7*E18</f>
        <v>0</v>
      </c>
      <c r="G18" s="36"/>
      <c r="H18" s="215"/>
      <c r="I18" s="39">
        <v>3310</v>
      </c>
      <c r="J18" s="39">
        <v>2640</v>
      </c>
      <c r="K18" s="39">
        <v>1650</v>
      </c>
      <c r="L18" s="39">
        <v>990</v>
      </c>
      <c r="M18" s="4"/>
    </row>
    <row r="19" spans="1:13" ht="24.75" customHeight="1">
      <c r="A19" s="178"/>
      <c r="B19" s="18" t="s">
        <v>3</v>
      </c>
      <c r="C19" s="179" t="s">
        <v>36</v>
      </c>
      <c r="D19" s="180"/>
      <c r="E19" s="38">
        <f>HLOOKUP(I$10,I16:L19,4)</f>
        <v>2230</v>
      </c>
      <c r="F19" s="123">
        <f>IF(F$7=0,0,E19)</f>
        <v>0</v>
      </c>
      <c r="G19" s="36"/>
      <c r="H19" s="215"/>
      <c r="I19" s="4">
        <v>7450</v>
      </c>
      <c r="J19" s="4">
        <v>5960</v>
      </c>
      <c r="K19" s="4">
        <v>3720</v>
      </c>
      <c r="L19" s="4">
        <v>2230</v>
      </c>
      <c r="M19" s="4"/>
    </row>
    <row r="20" spans="1:13" ht="24.75" customHeight="1">
      <c r="A20" s="178" t="s">
        <v>38</v>
      </c>
      <c r="B20" s="18" t="s">
        <v>1</v>
      </c>
      <c r="C20" s="179" t="s">
        <v>33</v>
      </c>
      <c r="D20" s="180"/>
      <c r="E20" s="35">
        <v>2.8799999999999999E-2</v>
      </c>
      <c r="F20" s="123">
        <f>IF(H7=0,0,ROUNDDOWN(H10*E20,0))</f>
        <v>0</v>
      </c>
      <c r="G20" s="36"/>
      <c r="H20" s="215">
        <f>IF(H7="",0,IF(ROUNDDOWN(F20+F21+F22,-2)&gt;M21,M21,ROUNDDOWN(F20+F21+F22,-2)))</f>
        <v>0</v>
      </c>
      <c r="I20" s="4">
        <v>0</v>
      </c>
      <c r="J20" s="4">
        <v>2</v>
      </c>
      <c r="K20" s="4">
        <v>5</v>
      </c>
      <c r="L20" s="4">
        <v>7</v>
      </c>
      <c r="M20" s="4"/>
    </row>
    <row r="21" spans="1:13" ht="24.75" customHeight="1">
      <c r="A21" s="178"/>
      <c r="B21" s="18" t="s">
        <v>2</v>
      </c>
      <c r="C21" s="179" t="s">
        <v>35</v>
      </c>
      <c r="D21" s="180"/>
      <c r="E21" s="38">
        <f>IF(H7=0,HLOOKUP(I$10,I20:L22,2),HLOOKUP(I$10,I20:L22,2))</f>
        <v>2680</v>
      </c>
      <c r="F21" s="123">
        <f>IF(H7="",0,H7*E21)</f>
        <v>0</v>
      </c>
      <c r="G21" s="36"/>
      <c r="H21" s="215"/>
      <c r="I21" s="4">
        <v>8950</v>
      </c>
      <c r="J21" s="4">
        <v>7160</v>
      </c>
      <c r="K21" s="4">
        <v>4470</v>
      </c>
      <c r="L21" s="4">
        <v>2680</v>
      </c>
      <c r="M21" s="4">
        <v>170000</v>
      </c>
    </row>
    <row r="22" spans="1:13" ht="24.75" customHeight="1" thickBot="1">
      <c r="A22" s="184"/>
      <c r="B22" s="42" t="s">
        <v>3</v>
      </c>
      <c r="C22" s="217" t="s">
        <v>36</v>
      </c>
      <c r="D22" s="218"/>
      <c r="E22" s="97">
        <f>HLOOKUP(I$10,I20:L22,3)</f>
        <v>2570</v>
      </c>
      <c r="F22" s="136">
        <f>IF(H7="",0,E22)</f>
        <v>0</v>
      </c>
      <c r="G22" s="98"/>
      <c r="H22" s="216"/>
      <c r="I22" s="4">
        <v>8570</v>
      </c>
      <c r="J22" s="4">
        <v>6850</v>
      </c>
      <c r="K22" s="4">
        <v>4280</v>
      </c>
      <c r="L22" s="4">
        <v>2570</v>
      </c>
      <c r="M22" s="4"/>
    </row>
    <row r="23" spans="1:13" ht="24.75" customHeight="1" thickBot="1">
      <c r="A23" s="45" t="s">
        <v>39</v>
      </c>
      <c r="B23" s="46" t="s">
        <v>40</v>
      </c>
      <c r="C23" s="48" t="s">
        <v>89</v>
      </c>
      <c r="D23" s="48"/>
      <c r="E23" s="48"/>
      <c r="F23" s="49"/>
      <c r="G23" s="134"/>
      <c r="H23" s="99">
        <f>H12+H16+H20</f>
        <v>0</v>
      </c>
    </row>
    <row r="24" spans="1:13" ht="24.75" customHeight="1" thickBot="1">
      <c r="A24" s="132" t="s">
        <v>42</v>
      </c>
      <c r="B24" s="131" t="s">
        <v>44</v>
      </c>
      <c r="C24" s="54" t="s">
        <v>45</v>
      </c>
      <c r="D24" s="54"/>
      <c r="E24" s="54"/>
      <c r="F24" s="55" t="s">
        <v>46</v>
      </c>
      <c r="G24" s="137"/>
      <c r="H24" s="100">
        <f>ROUNDUP(H23/12,0)</f>
        <v>0</v>
      </c>
    </row>
    <row r="25" spans="1:13" ht="24.75" customHeight="1">
      <c r="A25" s="132" t="s">
        <v>47</v>
      </c>
      <c r="B25" s="101">
        <v>4</v>
      </c>
      <c r="C25" s="54" t="s">
        <v>48</v>
      </c>
      <c r="D25" s="54"/>
      <c r="E25" s="102">
        <f>CHOOSE(B25,3,2,1,12,11,10,9,8,7,6,5,4)</f>
        <v>12</v>
      </c>
      <c r="F25" s="58" t="s">
        <v>49</v>
      </c>
      <c r="G25" s="135"/>
      <c r="H25" s="103">
        <f>ROUNDDOWN(H12*E25/12,-2)+ROUNDDOWN(H16*E25/12,-2)+ROUNDDOWN(H20*E25/12,-2)</f>
        <v>0</v>
      </c>
    </row>
    <row r="26" spans="1:13" ht="24.75" customHeight="1">
      <c r="A26" s="154" t="s">
        <v>50</v>
      </c>
      <c r="B26" s="104">
        <f>通常版!B26</f>
        <v>4</v>
      </c>
      <c r="C26" s="60" t="s">
        <v>51</v>
      </c>
      <c r="D26" s="60"/>
      <c r="E26" s="105">
        <f>CHOOSE(B26,2,3,4,7,7,7,8,9,10,11,12,1)</f>
        <v>7</v>
      </c>
      <c r="F26" s="62" t="s">
        <v>52</v>
      </c>
      <c r="G26" s="62"/>
      <c r="H26" s="106">
        <f>H25-(H27*(I26-1))</f>
        <v>0</v>
      </c>
      <c r="I26" s="20">
        <f>CHOOSE(B26,2,1,1,9,9,9,8,7,6,5,4,3)</f>
        <v>9</v>
      </c>
      <c r="J26" s="20" t="s">
        <v>53</v>
      </c>
    </row>
    <row r="27" spans="1:13" ht="24.75" customHeight="1" thickBot="1">
      <c r="A27" s="155"/>
      <c r="B27" s="64"/>
      <c r="C27" s="65"/>
      <c r="D27" s="66" t="s">
        <v>54</v>
      </c>
      <c r="E27" s="107">
        <f>CHOOSE(B26,3,"ありません","ありません",8,8,8,9,10,11,12,1,2)</f>
        <v>8</v>
      </c>
      <c r="F27" s="68" t="str">
        <f>IF(E27="ありません","","～３月で、金額は")</f>
        <v>～３月で、金額は</v>
      </c>
      <c r="G27" s="68"/>
      <c r="H27" s="108">
        <f>IF(I26=1,0,ROUNDDOWN(H25/I26,-2))</f>
        <v>0</v>
      </c>
      <c r="I27" s="109"/>
      <c r="J27" s="29"/>
    </row>
    <row r="28" spans="1:13" s="2" customFormat="1" ht="24.75" customHeight="1">
      <c r="A28" s="156" t="s">
        <v>55</v>
      </c>
      <c r="B28" s="156"/>
      <c r="C28" s="156"/>
      <c r="D28" s="156"/>
      <c r="E28" s="156"/>
      <c r="F28" s="156"/>
      <c r="G28" s="156"/>
      <c r="H28" s="156"/>
      <c r="I28" s="70"/>
      <c r="J28" s="70"/>
    </row>
    <row r="29" spans="1:13" s="2" customFormat="1" ht="24.75" customHeight="1">
      <c r="A29" s="157" t="s">
        <v>99</v>
      </c>
      <c r="B29" s="157"/>
      <c r="C29" s="157"/>
      <c r="D29" s="157"/>
      <c r="E29" s="157"/>
      <c r="F29" s="157"/>
      <c r="G29" s="157"/>
      <c r="H29" s="157"/>
      <c r="I29" s="70"/>
      <c r="J29" s="70"/>
    </row>
    <row r="30" spans="1:13" s="2" customFormat="1" ht="24.75" customHeight="1">
      <c r="A30" s="158" t="s">
        <v>56</v>
      </c>
      <c r="B30" s="158"/>
      <c r="C30" s="158"/>
      <c r="D30" s="158"/>
      <c r="E30" s="158"/>
      <c r="F30" s="158"/>
      <c r="G30" s="158"/>
      <c r="H30" s="158"/>
    </row>
    <row r="31" spans="1:13" s="2" customFormat="1" ht="24.75" customHeight="1">
      <c r="A31" s="158"/>
      <c r="B31" s="158"/>
      <c r="C31" s="158"/>
      <c r="D31" s="158"/>
      <c r="E31" s="158"/>
      <c r="F31" s="158"/>
      <c r="G31" s="158"/>
      <c r="H31" s="158"/>
    </row>
    <row r="32" spans="1:13" s="2" customFormat="1" ht="24.75" customHeight="1">
      <c r="A32" s="158" t="s">
        <v>58</v>
      </c>
      <c r="B32" s="158"/>
      <c r="C32" s="158"/>
      <c r="D32" s="158"/>
      <c r="E32" s="158"/>
      <c r="F32" s="158"/>
      <c r="G32" s="158"/>
      <c r="H32" s="158"/>
    </row>
    <row r="33" spans="1:13" s="2" customFormat="1" ht="24.75" customHeight="1" thickBot="1">
      <c r="A33" s="158"/>
      <c r="B33" s="158"/>
      <c r="C33" s="158"/>
      <c r="D33" s="158"/>
      <c r="E33" s="158"/>
      <c r="F33" s="158"/>
      <c r="G33" s="158"/>
      <c r="H33" s="158"/>
    </row>
    <row r="34" spans="1:13" s="2" customFormat="1" ht="18.75" customHeight="1">
      <c r="A34" s="159" t="s">
        <v>59</v>
      </c>
      <c r="B34" s="72" t="s">
        <v>60</v>
      </c>
      <c r="C34" s="110" t="s">
        <v>61</v>
      </c>
      <c r="D34" s="111" t="s">
        <v>62</v>
      </c>
      <c r="E34" s="75"/>
      <c r="F34" s="75"/>
      <c r="G34" s="75"/>
      <c r="H34" s="76"/>
    </row>
    <row r="35" spans="1:13" s="2" customFormat="1" ht="18.75" customHeight="1">
      <c r="A35" s="160"/>
      <c r="B35" s="162"/>
      <c r="C35" s="200"/>
      <c r="D35" s="202" t="s">
        <v>90</v>
      </c>
      <c r="E35" s="203"/>
      <c r="F35" s="203" t="s">
        <v>64</v>
      </c>
      <c r="G35" s="203"/>
      <c r="H35" s="208"/>
    </row>
    <row r="36" spans="1:13" s="2" customFormat="1" ht="18.75" customHeight="1">
      <c r="A36" s="160"/>
      <c r="B36" s="162"/>
      <c r="C36" s="200"/>
      <c r="D36" s="204"/>
      <c r="E36" s="205"/>
      <c r="F36" s="209"/>
      <c r="G36" s="209"/>
      <c r="H36" s="210"/>
    </row>
    <row r="37" spans="1:13" s="2" customFormat="1" ht="18.75" customHeight="1" thickBot="1">
      <c r="A37" s="161"/>
      <c r="B37" s="163"/>
      <c r="C37" s="201"/>
      <c r="D37" s="206"/>
      <c r="E37" s="207"/>
      <c r="F37" s="211"/>
      <c r="G37" s="211"/>
      <c r="H37" s="212"/>
    </row>
    <row r="38" spans="1:13" s="2" customFormat="1" ht="20.100000000000001" customHeight="1">
      <c r="A38" s="213" t="s">
        <v>65</v>
      </c>
      <c r="B38" s="213"/>
      <c r="C38" s="213"/>
      <c r="D38" s="213"/>
      <c r="E38" s="213"/>
      <c r="F38" s="213"/>
      <c r="G38" s="213"/>
      <c r="H38" s="213"/>
      <c r="I38" s="20"/>
      <c r="J38" s="20"/>
      <c r="K38" s="20"/>
      <c r="L38" s="20"/>
      <c r="M38" s="20"/>
    </row>
    <row r="39" spans="1:13" s="2" customFormat="1" ht="15" customHeight="1">
      <c r="B39" s="13"/>
      <c r="C39" s="13"/>
      <c r="F39" s="77"/>
      <c r="G39" s="77"/>
      <c r="H39" s="77"/>
    </row>
    <row r="40" spans="1:13" s="2" customFormat="1" ht="27.75" customHeight="1">
      <c r="A40" s="214" t="s">
        <v>104</v>
      </c>
      <c r="B40" s="214"/>
      <c r="C40" s="214"/>
      <c r="D40" s="214"/>
      <c r="E40" s="214"/>
      <c r="F40" s="214"/>
      <c r="G40" s="214"/>
      <c r="H40" s="214"/>
    </row>
    <row r="41" spans="1:13" s="2" customFormat="1" ht="27.75" customHeight="1">
      <c r="A41" s="143" t="s">
        <v>105</v>
      </c>
      <c r="B41" s="143"/>
      <c r="C41" s="143"/>
      <c r="D41" s="143"/>
      <c r="E41" s="143"/>
      <c r="F41" s="143"/>
      <c r="G41" s="143"/>
      <c r="H41" s="143"/>
    </row>
    <row r="42" spans="1:13" s="2" customFormat="1" ht="27.75" customHeight="1">
      <c r="A42" s="151" t="s">
        <v>106</v>
      </c>
      <c r="B42" s="151"/>
      <c r="C42" s="151"/>
      <c r="D42" s="151"/>
      <c r="E42" s="151"/>
      <c r="F42" s="151"/>
      <c r="G42" s="151"/>
      <c r="H42" s="151"/>
    </row>
    <row r="43" spans="1:13" s="2" customFormat="1" ht="27.75" customHeight="1">
      <c r="A43" s="151" t="s">
        <v>107</v>
      </c>
      <c r="B43" s="151"/>
      <c r="C43" s="151"/>
      <c r="D43" s="151"/>
      <c r="E43" s="151"/>
      <c r="F43" s="151"/>
      <c r="G43" s="151"/>
      <c r="H43" s="151"/>
    </row>
    <row r="44" spans="1:13" s="2" customFormat="1" ht="30" customHeight="1">
      <c r="A44" s="150" t="s">
        <v>108</v>
      </c>
      <c r="B44" s="151"/>
      <c r="C44" s="151"/>
      <c r="D44" s="151"/>
      <c r="E44" s="151"/>
      <c r="F44" s="151"/>
      <c r="G44" s="151"/>
      <c r="H44" s="151"/>
    </row>
    <row r="45" spans="1:13" s="2" customFormat="1" ht="27.75" customHeight="1">
      <c r="A45" s="151" t="s">
        <v>109</v>
      </c>
      <c r="B45" s="151"/>
      <c r="C45" s="151"/>
      <c r="D45" s="151"/>
      <c r="E45" s="151"/>
      <c r="F45" s="151"/>
      <c r="G45" s="151"/>
      <c r="H45" s="151"/>
    </row>
    <row r="46" spans="1:13" s="2" customFormat="1" ht="27.75" customHeight="1">
      <c r="A46" s="150" t="s">
        <v>66</v>
      </c>
      <c r="B46" s="151"/>
      <c r="C46" s="151"/>
      <c r="D46" s="151"/>
      <c r="E46" s="151"/>
      <c r="F46" s="151"/>
      <c r="G46" s="151"/>
      <c r="H46" s="151"/>
    </row>
    <row r="47" spans="1:13" s="2" customFormat="1" ht="27.75" customHeight="1">
      <c r="A47" s="151"/>
      <c r="B47" s="151"/>
      <c r="C47" s="151"/>
      <c r="D47" s="151"/>
      <c r="E47" s="151"/>
      <c r="F47" s="151"/>
      <c r="G47" s="151"/>
      <c r="H47" s="151"/>
    </row>
    <row r="48" spans="1:13" s="2" customFormat="1" ht="27.75" customHeight="1">
      <c r="A48" s="151"/>
      <c r="B48" s="151"/>
      <c r="C48" s="151"/>
      <c r="D48" s="151"/>
      <c r="E48" s="151"/>
      <c r="F48" s="151"/>
      <c r="G48" s="151"/>
      <c r="H48" s="151"/>
    </row>
    <row r="49" spans="1:8" s="2" customFormat="1" ht="20.100000000000001" customHeight="1">
      <c r="A49" s="144" t="s">
        <v>67</v>
      </c>
      <c r="B49" s="13"/>
      <c r="C49" s="13"/>
      <c r="F49" s="77"/>
      <c r="G49" s="77"/>
      <c r="H49" s="77"/>
    </row>
    <row r="50" spans="1:8" s="2" customFormat="1" ht="20.100000000000001" customHeight="1">
      <c r="B50" s="143" t="s">
        <v>68</v>
      </c>
      <c r="H50" s="13"/>
    </row>
    <row r="51" spans="1:8" s="2" customFormat="1" ht="20.100000000000001" customHeight="1">
      <c r="B51" s="143" t="s">
        <v>69</v>
      </c>
      <c r="C51" s="143"/>
      <c r="D51" s="143"/>
      <c r="E51" s="143"/>
      <c r="F51" s="143"/>
      <c r="G51" s="143"/>
      <c r="H51" s="13"/>
    </row>
    <row r="52" spans="1:8" s="2" customFormat="1" ht="20.100000000000001" customHeight="1" thickBot="1">
      <c r="B52" s="143"/>
      <c r="C52" s="143"/>
      <c r="D52" s="143"/>
      <c r="E52" s="143"/>
      <c r="F52" s="143"/>
      <c r="G52" s="143"/>
      <c r="H52" s="13"/>
    </row>
    <row r="53" spans="1:8" s="112" customFormat="1" ht="49.5" customHeight="1" thickBot="1">
      <c r="A53" s="195" t="s">
        <v>91</v>
      </c>
      <c r="B53" s="196"/>
      <c r="C53" s="196"/>
      <c r="D53" s="196"/>
      <c r="E53" s="196"/>
      <c r="F53" s="196"/>
      <c r="G53" s="196"/>
      <c r="H53" s="197"/>
    </row>
    <row r="54" spans="1:8" s="112" customFormat="1" ht="10.5" customHeight="1">
      <c r="A54" s="113"/>
      <c r="B54" s="113"/>
      <c r="C54" s="113"/>
      <c r="D54" s="113"/>
      <c r="E54" s="113"/>
      <c r="F54" s="113"/>
      <c r="G54" s="113"/>
      <c r="H54" s="113"/>
    </row>
    <row r="55" spans="1:8" s="112" customFormat="1" ht="18.75">
      <c r="A55" s="198" t="s">
        <v>92</v>
      </c>
      <c r="B55" s="199"/>
      <c r="C55" s="199"/>
      <c r="D55" s="199"/>
      <c r="E55" s="199"/>
      <c r="F55" s="199"/>
      <c r="G55" s="199"/>
      <c r="H55" s="199"/>
    </row>
    <row r="56" spans="1:8" s="112" customFormat="1" ht="24.95" customHeight="1">
      <c r="A56" s="194" t="s">
        <v>110</v>
      </c>
      <c r="B56" s="194"/>
      <c r="C56" s="113"/>
      <c r="D56" s="113"/>
      <c r="E56" s="113"/>
      <c r="F56" s="113"/>
      <c r="G56" s="113"/>
      <c r="H56" s="113"/>
    </row>
    <row r="57" spans="1:8" s="112" customFormat="1" ht="99.95" customHeight="1">
      <c r="A57" s="192" t="s">
        <v>96</v>
      </c>
      <c r="B57" s="193"/>
      <c r="C57" s="193"/>
      <c r="D57" s="193"/>
      <c r="E57" s="193"/>
      <c r="F57" s="193"/>
      <c r="G57" s="193"/>
      <c r="H57" s="193"/>
    </row>
    <row r="58" spans="1:8" s="112" customFormat="1" ht="24.95" customHeight="1">
      <c r="A58" s="194" t="s">
        <v>111</v>
      </c>
      <c r="B58" s="194"/>
      <c r="C58" s="113"/>
      <c r="D58" s="113"/>
      <c r="E58" s="113"/>
      <c r="F58" s="113"/>
      <c r="G58" s="113"/>
      <c r="H58" s="113"/>
    </row>
    <row r="59" spans="1:8" s="112" customFormat="1" ht="60" customHeight="1">
      <c r="A59" s="192" t="s">
        <v>112</v>
      </c>
      <c r="B59" s="193"/>
      <c r="C59" s="193"/>
      <c r="D59" s="193"/>
      <c r="E59" s="193"/>
      <c r="F59" s="193"/>
      <c r="G59" s="193"/>
      <c r="H59" s="193"/>
    </row>
    <row r="60" spans="1:8" s="112" customFormat="1" ht="24.95" customHeight="1">
      <c r="A60" s="194" t="s">
        <v>113</v>
      </c>
      <c r="B60" s="194"/>
      <c r="C60" s="113"/>
      <c r="D60" s="113"/>
      <c r="E60" s="113"/>
      <c r="F60" s="113"/>
      <c r="G60" s="113"/>
      <c r="H60" s="113"/>
    </row>
    <row r="61" spans="1:8" s="112" customFormat="1" ht="80.099999999999994" customHeight="1">
      <c r="A61" s="192" t="s">
        <v>114</v>
      </c>
      <c r="B61" s="193"/>
      <c r="C61" s="193"/>
      <c r="D61" s="193"/>
      <c r="E61" s="193"/>
      <c r="F61" s="193"/>
      <c r="G61" s="193"/>
      <c r="H61" s="193"/>
    </row>
    <row r="62" spans="1:8" s="112" customFormat="1" ht="24.95" customHeight="1">
      <c r="A62" s="194" t="s">
        <v>115</v>
      </c>
      <c r="B62" s="194"/>
      <c r="C62" s="113"/>
      <c r="D62" s="113"/>
      <c r="E62" s="113"/>
      <c r="F62" s="113"/>
      <c r="G62" s="113"/>
      <c r="H62" s="113"/>
    </row>
    <row r="63" spans="1:8" s="112" customFormat="1" ht="90" customHeight="1">
      <c r="A63" s="192" t="s">
        <v>97</v>
      </c>
      <c r="B63" s="192"/>
      <c r="C63" s="192"/>
      <c r="D63" s="192"/>
      <c r="E63" s="192"/>
      <c r="F63" s="192"/>
      <c r="G63" s="192"/>
      <c r="H63" s="192"/>
    </row>
    <row r="64" spans="1:8" s="112" customFormat="1" ht="10.5" customHeight="1">
      <c r="A64" s="113"/>
      <c r="B64" s="113"/>
      <c r="C64" s="113"/>
      <c r="D64" s="113"/>
      <c r="E64" s="113"/>
      <c r="F64" s="113"/>
      <c r="G64" s="113"/>
      <c r="H64" s="113"/>
    </row>
  </sheetData>
  <mergeCells count="54">
    <mergeCell ref="C9:E9"/>
    <mergeCell ref="A1:H1"/>
    <mergeCell ref="A3:H4"/>
    <mergeCell ref="A6:E6"/>
    <mergeCell ref="C7:E7"/>
    <mergeCell ref="C8:E8"/>
    <mergeCell ref="C10:E10"/>
    <mergeCell ref="B11:E11"/>
    <mergeCell ref="A12:A15"/>
    <mergeCell ref="C12:D12"/>
    <mergeCell ref="H12:H15"/>
    <mergeCell ref="C13:D13"/>
    <mergeCell ref="C15:D15"/>
    <mergeCell ref="B13:B14"/>
    <mergeCell ref="C14:D14"/>
    <mergeCell ref="A38:H38"/>
    <mergeCell ref="A40:H40"/>
    <mergeCell ref="A42:H42"/>
    <mergeCell ref="A44:H44"/>
    <mergeCell ref="A16:A19"/>
    <mergeCell ref="C16:D16"/>
    <mergeCell ref="H16:H19"/>
    <mergeCell ref="C17:D17"/>
    <mergeCell ref="C19:D19"/>
    <mergeCell ref="B17:B18"/>
    <mergeCell ref="C18:D18"/>
    <mergeCell ref="A20:A22"/>
    <mergeCell ref="C20:D20"/>
    <mergeCell ref="H20:H22"/>
    <mergeCell ref="C21:D21"/>
    <mergeCell ref="C22:D22"/>
    <mergeCell ref="A34:A37"/>
    <mergeCell ref="B35:B37"/>
    <mergeCell ref="C35:C37"/>
    <mergeCell ref="D35:E37"/>
    <mergeCell ref="F35:H37"/>
    <mergeCell ref="A26:A27"/>
    <mergeCell ref="A28:H28"/>
    <mergeCell ref="A29:H29"/>
    <mergeCell ref="A30:H31"/>
    <mergeCell ref="A32:H33"/>
    <mergeCell ref="A61:H61"/>
    <mergeCell ref="A62:B62"/>
    <mergeCell ref="A63:H63"/>
    <mergeCell ref="A43:H43"/>
    <mergeCell ref="A45:H45"/>
    <mergeCell ref="A46:H48"/>
    <mergeCell ref="A53:H53"/>
    <mergeCell ref="A56:B56"/>
    <mergeCell ref="A55:H55"/>
    <mergeCell ref="A57:H57"/>
    <mergeCell ref="A58:B58"/>
    <mergeCell ref="A59:H59"/>
    <mergeCell ref="A60:B60"/>
  </mergeCells>
  <phoneticPr fontId="2"/>
  <printOptions horizontalCentered="1" verticalCentered="1"/>
  <pageMargins left="0.39370078740157483" right="0.39370078740157483" top="0.19685039370078741" bottom="0.19685039370078741" header="0.51181102362204722" footer="0.51181102362204722"/>
  <pageSetup paperSize="9" scale="90" orientation="portrait" r:id="rId1"/>
  <headerFooter alignWithMargins="0"/>
  <rowBreaks count="1" manualBreakCount="1">
    <brk id="37" max="7"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M16"/>
  <sheetViews>
    <sheetView workbookViewId="0">
      <selection activeCell="B2" sqref="B2"/>
    </sheetView>
  </sheetViews>
  <sheetFormatPr defaultColWidth="14.625" defaultRowHeight="20.25" customHeight="1"/>
  <cols>
    <col min="1" max="2" width="14.625" style="4" customWidth="1"/>
    <col min="3" max="3" width="4.25" style="5" customWidth="1"/>
    <col min="4" max="4" width="4.25" style="4" customWidth="1"/>
    <col min="5" max="6" width="14.625" style="4"/>
    <col min="7" max="7" width="9.125" style="4" bestFit="1" customWidth="1"/>
    <col min="8" max="8" width="20.5" style="4" bestFit="1" customWidth="1"/>
    <col min="9" max="9" width="16.125" style="4" bestFit="1" customWidth="1"/>
    <col min="10" max="10" width="14.625" style="4"/>
    <col min="11" max="11" width="4.75" style="4" customWidth="1"/>
    <col min="12" max="12" width="5.875" style="4" customWidth="1"/>
    <col min="13" max="16384" width="14.625" style="4"/>
  </cols>
  <sheetData>
    <row r="2" spans="1:13" s="82" customFormat="1" ht="20.25" customHeight="1" thickBot="1">
      <c r="A2" s="6" t="s">
        <v>5</v>
      </c>
      <c r="B2" s="138">
        <v>2016520</v>
      </c>
      <c r="C2" s="3"/>
      <c r="D2" s="86" t="s">
        <v>78</v>
      </c>
      <c r="E2" s="87"/>
      <c r="F2" s="87"/>
      <c r="H2" s="83" t="s">
        <v>75</v>
      </c>
      <c r="I2" s="84" t="s">
        <v>76</v>
      </c>
      <c r="J2" s="85" t="s">
        <v>77</v>
      </c>
    </row>
    <row r="3" spans="1:13" ht="20.25" customHeight="1" thickBot="1">
      <c r="A3" s="7" t="s">
        <v>6</v>
      </c>
      <c r="B3" s="8">
        <f>VLOOKUP(B2,給与控除表!A3:B1253,2)</f>
        <v>1331200</v>
      </c>
      <c r="C3" s="3"/>
      <c r="D3" s="86"/>
      <c r="E3" s="87"/>
      <c r="F3" s="87"/>
      <c r="G3" s="88" t="s">
        <v>79</v>
      </c>
      <c r="H3" s="1">
        <f>B3+B6</f>
        <v>1831200</v>
      </c>
      <c r="I3" s="89">
        <f>IF(AND(B3&gt;0,B6&gt;0),B4+B8-100000,0)+IF(K6+K7&gt;1,(B2-8500000)*0.1,0)</f>
        <v>100000</v>
      </c>
      <c r="J3" s="140">
        <f>H3-I3</f>
        <v>1731200</v>
      </c>
      <c r="K3" s="224" t="s">
        <v>98</v>
      </c>
      <c r="L3" s="225"/>
      <c r="M3" s="225"/>
    </row>
    <row r="4" spans="1:13" ht="20.25" customHeight="1" thickBot="1">
      <c r="B4" s="4">
        <f>IF(B3&lt;100001,B3,100000)</f>
        <v>100000</v>
      </c>
      <c r="D4" s="1"/>
      <c r="E4" s="9" t="s">
        <v>7</v>
      </c>
      <c r="F4" s="9" t="s">
        <v>80</v>
      </c>
      <c r="G4" s="88" t="s">
        <v>4</v>
      </c>
      <c r="H4" s="1">
        <f>B3+B7</f>
        <v>1331200</v>
      </c>
      <c r="I4" s="89">
        <f>IF(AND(B3&gt;0,B7&gt;0),B4+B9-100000,0)+IF(K6+K7&gt;1,(B2-8500000)*0.1,0)</f>
        <v>0</v>
      </c>
      <c r="J4" s="140">
        <f>H4-I4</f>
        <v>1331200</v>
      </c>
      <c r="K4" s="224"/>
      <c r="L4" s="225"/>
      <c r="M4" s="225"/>
    </row>
    <row r="5" spans="1:13" ht="20.25" customHeight="1" thickBot="1">
      <c r="A5" s="9" t="s">
        <v>7</v>
      </c>
      <c r="B5" s="138">
        <v>1100000</v>
      </c>
      <c r="C5" s="3"/>
      <c r="D5" s="221" t="s">
        <v>8</v>
      </c>
      <c r="E5" s="90">
        <v>0</v>
      </c>
      <c r="F5" s="1">
        <v>0</v>
      </c>
    </row>
    <row r="6" spans="1:13" ht="20.25" customHeight="1" thickBot="1">
      <c r="A6" s="10" t="s">
        <v>8</v>
      </c>
      <c r="B6" s="11">
        <f>VLOOKUP(B5,E5:F10,2)</f>
        <v>500000</v>
      </c>
      <c r="C6" s="3"/>
      <c r="D6" s="222"/>
      <c r="E6" s="90">
        <v>600001</v>
      </c>
      <c r="F6" s="1">
        <f>B5-600000</f>
        <v>500000</v>
      </c>
      <c r="H6" s="226" t="s">
        <v>81</v>
      </c>
      <c r="I6" s="226"/>
      <c r="J6" s="227"/>
      <c r="K6" s="91">
        <f>IF(B2&gt;8500000,1,0)</f>
        <v>0</v>
      </c>
      <c r="L6" s="228" t="s">
        <v>82</v>
      </c>
      <c r="M6" s="225"/>
    </row>
    <row r="7" spans="1:13" ht="20.25" customHeight="1" thickBot="1">
      <c r="A7" s="10" t="s">
        <v>9</v>
      </c>
      <c r="B7" s="12">
        <f>VLOOKUP(B5,E11:F16,2)</f>
        <v>0</v>
      </c>
      <c r="C7" s="3"/>
      <c r="D7" s="222"/>
      <c r="E7" s="90">
        <v>1300000</v>
      </c>
      <c r="F7" s="1">
        <f>B5*0.75-275000</f>
        <v>550000</v>
      </c>
      <c r="H7" s="229" t="s">
        <v>83</v>
      </c>
      <c r="I7" s="229"/>
      <c r="J7" s="229"/>
      <c r="K7" s="8">
        <v>0</v>
      </c>
      <c r="L7" s="228" t="s">
        <v>84</v>
      </c>
      <c r="M7" s="225"/>
    </row>
    <row r="8" spans="1:13" ht="20.25" customHeight="1">
      <c r="B8" s="4">
        <f>IF(B6&lt;100001,B6,100000)</f>
        <v>100000</v>
      </c>
      <c r="D8" s="222"/>
      <c r="E8" s="90">
        <v>4100000</v>
      </c>
      <c r="F8" s="1">
        <f>B5*0.85-685000</f>
        <v>250000</v>
      </c>
      <c r="H8" s="229"/>
      <c r="I8" s="229"/>
      <c r="J8" s="229"/>
    </row>
    <row r="9" spans="1:13" ht="20.25" customHeight="1">
      <c r="B9" s="4">
        <f>IF(B7&lt;100001,B7,100000)</f>
        <v>0</v>
      </c>
      <c r="D9" s="222"/>
      <c r="E9" s="90">
        <v>7700000</v>
      </c>
      <c r="F9" s="1">
        <f>B5*0.95-1455000</f>
        <v>-410000</v>
      </c>
    </row>
    <row r="10" spans="1:13" ht="20.25" customHeight="1">
      <c r="D10" s="223"/>
      <c r="E10" s="90">
        <v>10000000</v>
      </c>
      <c r="F10" s="1">
        <f>B5-1955000</f>
        <v>-855000</v>
      </c>
    </row>
    <row r="11" spans="1:13" ht="20.25" customHeight="1">
      <c r="D11" s="221" t="s">
        <v>9</v>
      </c>
      <c r="E11" s="90">
        <v>0</v>
      </c>
      <c r="F11" s="1">
        <v>0</v>
      </c>
    </row>
    <row r="12" spans="1:13" ht="20.25" customHeight="1">
      <c r="D12" s="222"/>
      <c r="E12" s="90">
        <v>1100001</v>
      </c>
      <c r="F12" s="1">
        <f>B5-1100000</f>
        <v>0</v>
      </c>
    </row>
    <row r="13" spans="1:13" ht="20.25" customHeight="1">
      <c r="D13" s="222"/>
      <c r="E13" s="90">
        <v>3300000</v>
      </c>
      <c r="F13" s="1">
        <f>B5*0.75-275000</f>
        <v>550000</v>
      </c>
    </row>
    <row r="14" spans="1:13" ht="20.25" customHeight="1">
      <c r="D14" s="222"/>
      <c r="E14" s="90">
        <v>4100000</v>
      </c>
      <c r="F14" s="1">
        <f>B5*0.85-685000</f>
        <v>250000</v>
      </c>
    </row>
    <row r="15" spans="1:13" ht="20.25" customHeight="1">
      <c r="D15" s="222"/>
      <c r="E15" s="90">
        <v>7700000</v>
      </c>
      <c r="F15" s="1">
        <f>B5*0.95-1455000</f>
        <v>-410000</v>
      </c>
    </row>
    <row r="16" spans="1:13" ht="20.25" customHeight="1">
      <c r="D16" s="223"/>
      <c r="E16" s="90">
        <v>10000000</v>
      </c>
      <c r="F16" s="1">
        <f>B5-1955000</f>
        <v>-855000</v>
      </c>
    </row>
  </sheetData>
  <mergeCells count="7">
    <mergeCell ref="D11:D16"/>
    <mergeCell ref="K3:M4"/>
    <mergeCell ref="D5:D10"/>
    <mergeCell ref="H6:J6"/>
    <mergeCell ref="L6:M6"/>
    <mergeCell ref="H7:J8"/>
    <mergeCell ref="L7:M7"/>
  </mergeCells>
  <phoneticPr fontId="2"/>
  <pageMargins left="0.75" right="0.75" top="1" bottom="1" header="0.51200000000000001" footer="0.51200000000000001"/>
  <pageSetup paperSize="9" scale="5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254"/>
  <sheetViews>
    <sheetView workbookViewId="0"/>
  </sheetViews>
  <sheetFormatPr defaultRowHeight="13.5"/>
  <cols>
    <col min="1" max="1" width="13" style="115" bestFit="1" customWidth="1"/>
    <col min="2" max="2" width="21.375" style="116" bestFit="1" customWidth="1"/>
    <col min="3" max="16384" width="9" style="115"/>
  </cols>
  <sheetData>
    <row r="1" spans="1:2">
      <c r="A1" s="114" t="s">
        <v>5</v>
      </c>
      <c r="B1" s="230" t="s">
        <v>6</v>
      </c>
    </row>
    <row r="2" spans="1:2">
      <c r="A2" s="114" t="s">
        <v>93</v>
      </c>
      <c r="B2" s="230"/>
    </row>
    <row r="3" spans="1:2">
      <c r="A3" s="114">
        <v>0</v>
      </c>
      <c r="B3" s="116">
        <v>0</v>
      </c>
    </row>
    <row r="4" spans="1:2">
      <c r="A4" s="117">
        <v>551000</v>
      </c>
      <c r="B4" s="117">
        <f>収入→所得!B2-550000</f>
        <v>1466520</v>
      </c>
    </row>
    <row r="5" spans="1:2">
      <c r="A5" s="117">
        <v>1619000</v>
      </c>
      <c r="B5" s="117">
        <v>1069000</v>
      </c>
    </row>
    <row r="6" spans="1:2">
      <c r="A6" s="117">
        <v>1620000</v>
      </c>
      <c r="B6" s="117">
        <v>1070000</v>
      </c>
    </row>
    <row r="7" spans="1:2">
      <c r="A7" s="117">
        <v>1622000</v>
      </c>
      <c r="B7" s="117">
        <v>1072000</v>
      </c>
    </row>
    <row r="8" spans="1:2">
      <c r="A8" s="117">
        <v>1624000</v>
      </c>
      <c r="B8" s="117">
        <v>1074000</v>
      </c>
    </row>
    <row r="9" spans="1:2">
      <c r="A9" s="117">
        <v>1628000</v>
      </c>
      <c r="B9" s="117">
        <v>1076800</v>
      </c>
    </row>
    <row r="10" spans="1:2">
      <c r="A10" s="117">
        <v>1632000</v>
      </c>
      <c r="B10" s="117">
        <v>1079200</v>
      </c>
    </row>
    <row r="11" spans="1:2">
      <c r="A11" s="117">
        <v>1636000</v>
      </c>
      <c r="B11" s="117">
        <v>1081600</v>
      </c>
    </row>
    <row r="12" spans="1:2">
      <c r="A12" s="117">
        <v>1640000</v>
      </c>
      <c r="B12" s="117">
        <v>1084000</v>
      </c>
    </row>
    <row r="13" spans="1:2">
      <c r="A13" s="117">
        <v>1644000</v>
      </c>
      <c r="B13" s="117">
        <v>1086400</v>
      </c>
    </row>
    <row r="14" spans="1:2">
      <c r="A14" s="117">
        <v>1648000</v>
      </c>
      <c r="B14" s="117">
        <v>1088800</v>
      </c>
    </row>
    <row r="15" spans="1:2">
      <c r="A15" s="117">
        <v>1652000</v>
      </c>
      <c r="B15" s="117">
        <v>1091200</v>
      </c>
    </row>
    <row r="16" spans="1:2">
      <c r="A16" s="117">
        <v>1656000</v>
      </c>
      <c r="B16" s="117">
        <v>1093600</v>
      </c>
    </row>
    <row r="17" spans="1:2">
      <c r="A17" s="117">
        <v>1660000</v>
      </c>
      <c r="B17" s="117">
        <v>1096000</v>
      </c>
    </row>
    <row r="18" spans="1:2">
      <c r="A18" s="117">
        <v>1664000</v>
      </c>
      <c r="B18" s="117">
        <v>1098400</v>
      </c>
    </row>
    <row r="19" spans="1:2">
      <c r="A19" s="117">
        <v>1668000</v>
      </c>
      <c r="B19" s="117">
        <v>1100800</v>
      </c>
    </row>
    <row r="20" spans="1:2">
      <c r="A20" s="117">
        <v>1672000</v>
      </c>
      <c r="B20" s="117">
        <v>1103200</v>
      </c>
    </row>
    <row r="21" spans="1:2">
      <c r="A21" s="117">
        <v>1676000</v>
      </c>
      <c r="B21" s="117">
        <v>1105600</v>
      </c>
    </row>
    <row r="22" spans="1:2">
      <c r="A22" s="117">
        <v>1680000</v>
      </c>
      <c r="B22" s="117">
        <v>1108000</v>
      </c>
    </row>
    <row r="23" spans="1:2">
      <c r="A23" s="117">
        <v>1684000</v>
      </c>
      <c r="B23" s="117">
        <v>1110400</v>
      </c>
    </row>
    <row r="24" spans="1:2">
      <c r="A24" s="117">
        <v>1688000</v>
      </c>
      <c r="B24" s="117">
        <v>1112800</v>
      </c>
    </row>
    <row r="25" spans="1:2">
      <c r="A25" s="117">
        <v>1692000</v>
      </c>
      <c r="B25" s="117">
        <v>1115200</v>
      </c>
    </row>
    <row r="26" spans="1:2">
      <c r="A26" s="117">
        <v>1696000</v>
      </c>
      <c r="B26" s="117">
        <v>1117600</v>
      </c>
    </row>
    <row r="27" spans="1:2">
      <c r="A27" s="117">
        <v>1700000</v>
      </c>
      <c r="B27" s="117">
        <v>1120000</v>
      </c>
    </row>
    <row r="28" spans="1:2">
      <c r="A28" s="117">
        <v>1704000</v>
      </c>
      <c r="B28" s="117">
        <v>1122400</v>
      </c>
    </row>
    <row r="29" spans="1:2">
      <c r="A29" s="117">
        <v>1708000</v>
      </c>
      <c r="B29" s="117">
        <v>1124800</v>
      </c>
    </row>
    <row r="30" spans="1:2">
      <c r="A30" s="117">
        <v>1712000</v>
      </c>
      <c r="B30" s="117">
        <v>1127200</v>
      </c>
    </row>
    <row r="31" spans="1:2">
      <c r="A31" s="117">
        <v>1716000</v>
      </c>
      <c r="B31" s="117">
        <v>1129600</v>
      </c>
    </row>
    <row r="32" spans="1:2">
      <c r="A32" s="117">
        <v>1720000</v>
      </c>
      <c r="B32" s="117">
        <v>1132000</v>
      </c>
    </row>
    <row r="33" spans="1:2">
      <c r="A33" s="117">
        <v>1724000</v>
      </c>
      <c r="B33" s="117">
        <v>1134400</v>
      </c>
    </row>
    <row r="34" spans="1:2">
      <c r="A34" s="117">
        <v>1728000</v>
      </c>
      <c r="B34" s="117">
        <v>1136800</v>
      </c>
    </row>
    <row r="35" spans="1:2">
      <c r="A35" s="117">
        <v>1732000</v>
      </c>
      <c r="B35" s="117">
        <v>1139200</v>
      </c>
    </row>
    <row r="36" spans="1:2">
      <c r="A36" s="117">
        <v>1736000</v>
      </c>
      <c r="B36" s="117">
        <v>1141600</v>
      </c>
    </row>
    <row r="37" spans="1:2">
      <c r="A37" s="117">
        <v>1740000</v>
      </c>
      <c r="B37" s="117">
        <v>1144000</v>
      </c>
    </row>
    <row r="38" spans="1:2">
      <c r="A38" s="117">
        <v>1744000</v>
      </c>
      <c r="B38" s="117">
        <v>1146400</v>
      </c>
    </row>
    <row r="39" spans="1:2">
      <c r="A39" s="117">
        <v>1748000</v>
      </c>
      <c r="B39" s="117">
        <v>1148800</v>
      </c>
    </row>
    <row r="40" spans="1:2">
      <c r="A40" s="117">
        <v>1752000</v>
      </c>
      <c r="B40" s="117">
        <v>1151200</v>
      </c>
    </row>
    <row r="41" spans="1:2">
      <c r="A41" s="117">
        <v>1756000</v>
      </c>
      <c r="B41" s="117">
        <v>1153600</v>
      </c>
    </row>
    <row r="42" spans="1:2">
      <c r="A42" s="117">
        <v>1760000</v>
      </c>
      <c r="B42" s="117">
        <v>1156000</v>
      </c>
    </row>
    <row r="43" spans="1:2">
      <c r="A43" s="117">
        <v>1764000</v>
      </c>
      <c r="B43" s="117">
        <v>1158400</v>
      </c>
    </row>
    <row r="44" spans="1:2">
      <c r="A44" s="117">
        <v>1768000</v>
      </c>
      <c r="B44" s="117">
        <v>1160800</v>
      </c>
    </row>
    <row r="45" spans="1:2">
      <c r="A45" s="117">
        <v>1772000</v>
      </c>
      <c r="B45" s="117">
        <v>1163200</v>
      </c>
    </row>
    <row r="46" spans="1:2">
      <c r="A46" s="117">
        <v>1776000</v>
      </c>
      <c r="B46" s="117">
        <v>1165600</v>
      </c>
    </row>
    <row r="47" spans="1:2">
      <c r="A47" s="117">
        <v>1780000</v>
      </c>
      <c r="B47" s="117">
        <v>1168000</v>
      </c>
    </row>
    <row r="48" spans="1:2">
      <c r="A48" s="117">
        <v>1784000</v>
      </c>
      <c r="B48" s="117">
        <v>1170400</v>
      </c>
    </row>
    <row r="49" spans="1:2">
      <c r="A49" s="117">
        <v>1788000</v>
      </c>
      <c r="B49" s="117">
        <v>1172800</v>
      </c>
    </row>
    <row r="50" spans="1:2">
      <c r="A50" s="117">
        <v>1792000</v>
      </c>
      <c r="B50" s="117">
        <v>1175200</v>
      </c>
    </row>
    <row r="51" spans="1:2">
      <c r="A51" s="117">
        <v>1796000</v>
      </c>
      <c r="B51" s="117">
        <v>1177600</v>
      </c>
    </row>
    <row r="52" spans="1:2">
      <c r="A52" s="117">
        <v>1800000</v>
      </c>
      <c r="B52" s="117">
        <v>1180000</v>
      </c>
    </row>
    <row r="53" spans="1:2">
      <c r="A53" s="117">
        <v>1804000</v>
      </c>
      <c r="B53" s="117">
        <v>1182800</v>
      </c>
    </row>
    <row r="54" spans="1:2">
      <c r="A54" s="117">
        <v>1808000</v>
      </c>
      <c r="B54" s="117">
        <v>1185600</v>
      </c>
    </row>
    <row r="55" spans="1:2">
      <c r="A55" s="117">
        <v>1812000</v>
      </c>
      <c r="B55" s="117">
        <v>1188400</v>
      </c>
    </row>
    <row r="56" spans="1:2">
      <c r="A56" s="117">
        <v>1816000</v>
      </c>
      <c r="B56" s="117">
        <v>1191200</v>
      </c>
    </row>
    <row r="57" spans="1:2">
      <c r="A57" s="117">
        <v>1820000</v>
      </c>
      <c r="B57" s="117">
        <v>1194000</v>
      </c>
    </row>
    <row r="58" spans="1:2">
      <c r="A58" s="117">
        <v>1824000</v>
      </c>
      <c r="B58" s="117">
        <v>1196800</v>
      </c>
    </row>
    <row r="59" spans="1:2">
      <c r="A59" s="117">
        <v>1828000</v>
      </c>
      <c r="B59" s="117">
        <v>1199600</v>
      </c>
    </row>
    <row r="60" spans="1:2">
      <c r="A60" s="117">
        <v>1832000</v>
      </c>
      <c r="B60" s="117">
        <v>1202400</v>
      </c>
    </row>
    <row r="61" spans="1:2">
      <c r="A61" s="117">
        <v>1836000</v>
      </c>
      <c r="B61" s="117">
        <v>1205200</v>
      </c>
    </row>
    <row r="62" spans="1:2">
      <c r="A62" s="117">
        <v>1840000</v>
      </c>
      <c r="B62" s="117">
        <v>1208000</v>
      </c>
    </row>
    <row r="63" spans="1:2">
      <c r="A63" s="117">
        <v>1844000</v>
      </c>
      <c r="B63" s="117">
        <v>1210800</v>
      </c>
    </row>
    <row r="64" spans="1:2">
      <c r="A64" s="117">
        <v>1848000</v>
      </c>
      <c r="B64" s="117">
        <v>1213600</v>
      </c>
    </row>
    <row r="65" spans="1:2">
      <c r="A65" s="117">
        <v>1852000</v>
      </c>
      <c r="B65" s="117">
        <v>1216400</v>
      </c>
    </row>
    <row r="66" spans="1:2">
      <c r="A66" s="117">
        <v>1856000</v>
      </c>
      <c r="B66" s="117">
        <v>1219200</v>
      </c>
    </row>
    <row r="67" spans="1:2">
      <c r="A67" s="117">
        <v>1860000</v>
      </c>
      <c r="B67" s="117">
        <v>1222000</v>
      </c>
    </row>
    <row r="68" spans="1:2">
      <c r="A68" s="117">
        <v>1864000</v>
      </c>
      <c r="B68" s="117">
        <v>1224800</v>
      </c>
    </row>
    <row r="69" spans="1:2">
      <c r="A69" s="117">
        <v>1868000</v>
      </c>
      <c r="B69" s="117">
        <v>1227600</v>
      </c>
    </row>
    <row r="70" spans="1:2">
      <c r="A70" s="117">
        <v>1872000</v>
      </c>
      <c r="B70" s="117">
        <v>1230400</v>
      </c>
    </row>
    <row r="71" spans="1:2">
      <c r="A71" s="117">
        <v>1876000</v>
      </c>
      <c r="B71" s="117">
        <v>1233200</v>
      </c>
    </row>
    <row r="72" spans="1:2">
      <c r="A72" s="117">
        <v>1880000</v>
      </c>
      <c r="B72" s="117">
        <v>1236000</v>
      </c>
    </row>
    <row r="73" spans="1:2">
      <c r="A73" s="117">
        <v>1884000</v>
      </c>
      <c r="B73" s="117">
        <v>1238800</v>
      </c>
    </row>
    <row r="74" spans="1:2">
      <c r="A74" s="117">
        <v>1888000</v>
      </c>
      <c r="B74" s="117">
        <v>1241600</v>
      </c>
    </row>
    <row r="75" spans="1:2">
      <c r="A75" s="117">
        <v>1892000</v>
      </c>
      <c r="B75" s="117">
        <v>1244400</v>
      </c>
    </row>
    <row r="76" spans="1:2">
      <c r="A76" s="117">
        <v>1896000</v>
      </c>
      <c r="B76" s="117">
        <v>1247200</v>
      </c>
    </row>
    <row r="77" spans="1:2">
      <c r="A77" s="117">
        <v>1900000</v>
      </c>
      <c r="B77" s="117">
        <v>1250000</v>
      </c>
    </row>
    <row r="78" spans="1:2">
      <c r="A78" s="117">
        <v>1904000</v>
      </c>
      <c r="B78" s="117">
        <v>1252800</v>
      </c>
    </row>
    <row r="79" spans="1:2">
      <c r="A79" s="117">
        <v>1908000</v>
      </c>
      <c r="B79" s="117">
        <v>1255600</v>
      </c>
    </row>
    <row r="80" spans="1:2">
      <c r="A80" s="117">
        <v>1912000</v>
      </c>
      <c r="B80" s="117">
        <v>1258400</v>
      </c>
    </row>
    <row r="81" spans="1:2">
      <c r="A81" s="117">
        <v>1916000</v>
      </c>
      <c r="B81" s="117">
        <v>1261200</v>
      </c>
    </row>
    <row r="82" spans="1:2">
      <c r="A82" s="117">
        <v>1920000</v>
      </c>
      <c r="B82" s="117">
        <v>1264000</v>
      </c>
    </row>
    <row r="83" spans="1:2">
      <c r="A83" s="117">
        <v>1924000</v>
      </c>
      <c r="B83" s="117">
        <v>1266800</v>
      </c>
    </row>
    <row r="84" spans="1:2">
      <c r="A84" s="117">
        <v>1928000</v>
      </c>
      <c r="B84" s="117">
        <v>1269600</v>
      </c>
    </row>
    <row r="85" spans="1:2">
      <c r="A85" s="117">
        <v>1932000</v>
      </c>
      <c r="B85" s="117">
        <v>1272400</v>
      </c>
    </row>
    <row r="86" spans="1:2">
      <c r="A86" s="117">
        <v>1936000</v>
      </c>
      <c r="B86" s="117">
        <v>1275200</v>
      </c>
    </row>
    <row r="87" spans="1:2">
      <c r="A87" s="117">
        <v>1940000</v>
      </c>
      <c r="B87" s="117">
        <v>1278000</v>
      </c>
    </row>
    <row r="88" spans="1:2">
      <c r="A88" s="117">
        <v>1944000</v>
      </c>
      <c r="B88" s="117">
        <v>1280800</v>
      </c>
    </row>
    <row r="89" spans="1:2">
      <c r="A89" s="117">
        <v>1948000</v>
      </c>
      <c r="B89" s="117">
        <v>1283600</v>
      </c>
    </row>
    <row r="90" spans="1:2">
      <c r="A90" s="117">
        <v>1952000</v>
      </c>
      <c r="B90" s="117">
        <v>1286400</v>
      </c>
    </row>
    <row r="91" spans="1:2">
      <c r="A91" s="117">
        <v>1956000</v>
      </c>
      <c r="B91" s="117">
        <v>1289200</v>
      </c>
    </row>
    <row r="92" spans="1:2">
      <c r="A92" s="117">
        <v>1960000</v>
      </c>
      <c r="B92" s="117">
        <v>1292000</v>
      </c>
    </row>
    <row r="93" spans="1:2">
      <c r="A93" s="117">
        <v>1964000</v>
      </c>
      <c r="B93" s="117">
        <v>1294800</v>
      </c>
    </row>
    <row r="94" spans="1:2">
      <c r="A94" s="117">
        <v>1968000</v>
      </c>
      <c r="B94" s="117">
        <v>1297600</v>
      </c>
    </row>
    <row r="95" spans="1:2">
      <c r="A95" s="117">
        <v>1972000</v>
      </c>
      <c r="B95" s="117">
        <v>1300400</v>
      </c>
    </row>
    <row r="96" spans="1:2">
      <c r="A96" s="117">
        <v>1976000</v>
      </c>
      <c r="B96" s="117">
        <v>1303200</v>
      </c>
    </row>
    <row r="97" spans="1:2">
      <c r="A97" s="117">
        <v>1980000</v>
      </c>
      <c r="B97" s="117">
        <v>1306000</v>
      </c>
    </row>
    <row r="98" spans="1:2">
      <c r="A98" s="117">
        <v>1984000</v>
      </c>
      <c r="B98" s="117">
        <v>1308800</v>
      </c>
    </row>
    <row r="99" spans="1:2">
      <c r="A99" s="117">
        <v>1988000</v>
      </c>
      <c r="B99" s="117">
        <v>1311600</v>
      </c>
    </row>
    <row r="100" spans="1:2">
      <c r="A100" s="117">
        <v>1992000</v>
      </c>
      <c r="B100" s="117">
        <v>1314400</v>
      </c>
    </row>
    <row r="101" spans="1:2">
      <c r="A101" s="117">
        <v>1996000</v>
      </c>
      <c r="B101" s="117">
        <v>1317200</v>
      </c>
    </row>
    <row r="102" spans="1:2">
      <c r="A102" s="117">
        <v>2000000</v>
      </c>
      <c r="B102" s="117">
        <v>1320000</v>
      </c>
    </row>
    <row r="103" spans="1:2">
      <c r="A103" s="117">
        <v>2004000</v>
      </c>
      <c r="B103" s="117">
        <v>1322800</v>
      </c>
    </row>
    <row r="104" spans="1:2">
      <c r="A104" s="117">
        <v>2008000</v>
      </c>
      <c r="B104" s="117">
        <v>1325600</v>
      </c>
    </row>
    <row r="105" spans="1:2">
      <c r="A105" s="117">
        <v>2012000</v>
      </c>
      <c r="B105" s="117">
        <v>1328400</v>
      </c>
    </row>
    <row r="106" spans="1:2">
      <c r="A106" s="117">
        <v>2016000</v>
      </c>
      <c r="B106" s="117">
        <v>1331200</v>
      </c>
    </row>
    <row r="107" spans="1:2">
      <c r="A107" s="117">
        <v>2020000</v>
      </c>
      <c r="B107" s="117">
        <v>1334000</v>
      </c>
    </row>
    <row r="108" spans="1:2">
      <c r="A108" s="117">
        <v>2024000</v>
      </c>
      <c r="B108" s="117">
        <v>1336800</v>
      </c>
    </row>
    <row r="109" spans="1:2">
      <c r="A109" s="117">
        <v>2028000</v>
      </c>
      <c r="B109" s="117">
        <v>1339600</v>
      </c>
    </row>
    <row r="110" spans="1:2">
      <c r="A110" s="117">
        <v>2032000</v>
      </c>
      <c r="B110" s="117">
        <v>1342400</v>
      </c>
    </row>
    <row r="111" spans="1:2">
      <c r="A111" s="117">
        <v>2036000</v>
      </c>
      <c r="B111" s="117">
        <v>1345200</v>
      </c>
    </row>
    <row r="112" spans="1:2">
      <c r="A112" s="117">
        <v>2040000</v>
      </c>
      <c r="B112" s="117">
        <v>1348000</v>
      </c>
    </row>
    <row r="113" spans="1:2">
      <c r="A113" s="117">
        <v>2044000</v>
      </c>
      <c r="B113" s="117">
        <v>1350800</v>
      </c>
    </row>
    <row r="114" spans="1:2">
      <c r="A114" s="117">
        <v>2048000</v>
      </c>
      <c r="B114" s="117">
        <v>1353600</v>
      </c>
    </row>
    <row r="115" spans="1:2">
      <c r="A115" s="117">
        <v>2052000</v>
      </c>
      <c r="B115" s="117">
        <v>1356400</v>
      </c>
    </row>
    <row r="116" spans="1:2">
      <c r="A116" s="117">
        <v>2056000</v>
      </c>
      <c r="B116" s="117">
        <v>1359200</v>
      </c>
    </row>
    <row r="117" spans="1:2">
      <c r="A117" s="117">
        <v>2060000</v>
      </c>
      <c r="B117" s="117">
        <v>1362000</v>
      </c>
    </row>
    <row r="118" spans="1:2">
      <c r="A118" s="117">
        <v>2064000</v>
      </c>
      <c r="B118" s="117">
        <v>1364800</v>
      </c>
    </row>
    <row r="119" spans="1:2">
      <c r="A119" s="117">
        <v>2068000</v>
      </c>
      <c r="B119" s="117">
        <v>1367600</v>
      </c>
    </row>
    <row r="120" spans="1:2">
      <c r="A120" s="117">
        <v>2072000</v>
      </c>
      <c r="B120" s="117">
        <v>1370400</v>
      </c>
    </row>
    <row r="121" spans="1:2">
      <c r="A121" s="117">
        <v>2076000</v>
      </c>
      <c r="B121" s="117">
        <v>1373200</v>
      </c>
    </row>
    <row r="122" spans="1:2">
      <c r="A122" s="117">
        <v>2080000</v>
      </c>
      <c r="B122" s="117">
        <v>1376000</v>
      </c>
    </row>
    <row r="123" spans="1:2">
      <c r="A123" s="117">
        <v>2084000</v>
      </c>
      <c r="B123" s="117">
        <v>1378800</v>
      </c>
    </row>
    <row r="124" spans="1:2">
      <c r="A124" s="117">
        <v>2088000</v>
      </c>
      <c r="B124" s="117">
        <v>1381600</v>
      </c>
    </row>
    <row r="125" spans="1:2">
      <c r="A125" s="117">
        <v>2092000</v>
      </c>
      <c r="B125" s="117">
        <v>1384400</v>
      </c>
    </row>
    <row r="126" spans="1:2">
      <c r="A126" s="117">
        <v>2096000</v>
      </c>
      <c r="B126" s="117">
        <v>1387200</v>
      </c>
    </row>
    <row r="127" spans="1:2">
      <c r="A127" s="117">
        <v>2100000</v>
      </c>
      <c r="B127" s="117">
        <v>1390000</v>
      </c>
    </row>
    <row r="128" spans="1:2">
      <c r="A128" s="117">
        <v>2104000</v>
      </c>
      <c r="B128" s="117">
        <v>1392800</v>
      </c>
    </row>
    <row r="129" spans="1:2">
      <c r="A129" s="117">
        <v>2108000</v>
      </c>
      <c r="B129" s="117">
        <v>1395600</v>
      </c>
    </row>
    <row r="130" spans="1:2">
      <c r="A130" s="117">
        <v>2112000</v>
      </c>
      <c r="B130" s="117">
        <v>1398400</v>
      </c>
    </row>
    <row r="131" spans="1:2">
      <c r="A131" s="117">
        <v>2116000</v>
      </c>
      <c r="B131" s="117">
        <v>1401200</v>
      </c>
    </row>
    <row r="132" spans="1:2">
      <c r="A132" s="117">
        <v>2120000</v>
      </c>
      <c r="B132" s="117">
        <v>1404000</v>
      </c>
    </row>
    <row r="133" spans="1:2">
      <c r="A133" s="117">
        <v>2124000</v>
      </c>
      <c r="B133" s="117">
        <v>1406800</v>
      </c>
    </row>
    <row r="134" spans="1:2">
      <c r="A134" s="117">
        <v>2128000</v>
      </c>
      <c r="B134" s="117">
        <v>1409600</v>
      </c>
    </row>
    <row r="135" spans="1:2">
      <c r="A135" s="117">
        <v>2132000</v>
      </c>
      <c r="B135" s="117">
        <v>1412400</v>
      </c>
    </row>
    <row r="136" spans="1:2">
      <c r="A136" s="117">
        <v>2136000</v>
      </c>
      <c r="B136" s="117">
        <v>1415200</v>
      </c>
    </row>
    <row r="137" spans="1:2">
      <c r="A137" s="117">
        <v>2140000</v>
      </c>
      <c r="B137" s="117">
        <v>1418000</v>
      </c>
    </row>
    <row r="138" spans="1:2">
      <c r="A138" s="117">
        <v>2144000</v>
      </c>
      <c r="B138" s="117">
        <v>1420800</v>
      </c>
    </row>
    <row r="139" spans="1:2">
      <c r="A139" s="117">
        <v>2148000</v>
      </c>
      <c r="B139" s="117">
        <v>1423600</v>
      </c>
    </row>
    <row r="140" spans="1:2">
      <c r="A140" s="117">
        <v>2152000</v>
      </c>
      <c r="B140" s="117">
        <v>1426400</v>
      </c>
    </row>
    <row r="141" spans="1:2">
      <c r="A141" s="117">
        <v>2156000</v>
      </c>
      <c r="B141" s="117">
        <v>1429200</v>
      </c>
    </row>
    <row r="142" spans="1:2">
      <c r="A142" s="117">
        <v>2160000</v>
      </c>
      <c r="B142" s="117">
        <v>1432000</v>
      </c>
    </row>
    <row r="143" spans="1:2">
      <c r="A143" s="117">
        <v>2164000</v>
      </c>
      <c r="B143" s="117">
        <v>1434800</v>
      </c>
    </row>
    <row r="144" spans="1:2">
      <c r="A144" s="117">
        <v>2168000</v>
      </c>
      <c r="B144" s="117">
        <v>1437600</v>
      </c>
    </row>
    <row r="145" spans="1:2">
      <c r="A145" s="117">
        <v>2172000</v>
      </c>
      <c r="B145" s="117">
        <v>1440400</v>
      </c>
    </row>
    <row r="146" spans="1:2">
      <c r="A146" s="117">
        <v>2176000</v>
      </c>
      <c r="B146" s="117">
        <v>1443200</v>
      </c>
    </row>
    <row r="147" spans="1:2">
      <c r="A147" s="117">
        <v>2180000</v>
      </c>
      <c r="B147" s="117">
        <v>1446000</v>
      </c>
    </row>
    <row r="148" spans="1:2">
      <c r="A148" s="117">
        <v>2184000</v>
      </c>
      <c r="B148" s="117">
        <v>1448800</v>
      </c>
    </row>
    <row r="149" spans="1:2">
      <c r="A149" s="117">
        <v>2188000</v>
      </c>
      <c r="B149" s="117">
        <v>1451600</v>
      </c>
    </row>
    <row r="150" spans="1:2">
      <c r="A150" s="117">
        <v>2192000</v>
      </c>
      <c r="B150" s="117">
        <v>1454400</v>
      </c>
    </row>
    <row r="151" spans="1:2">
      <c r="A151" s="117">
        <v>2196000</v>
      </c>
      <c r="B151" s="117">
        <v>1457200</v>
      </c>
    </row>
    <row r="152" spans="1:2">
      <c r="A152" s="117">
        <v>2200000</v>
      </c>
      <c r="B152" s="117">
        <v>1460000</v>
      </c>
    </row>
    <row r="153" spans="1:2">
      <c r="A153" s="117">
        <v>2204000</v>
      </c>
      <c r="B153" s="117">
        <v>1462800</v>
      </c>
    </row>
    <row r="154" spans="1:2">
      <c r="A154" s="117">
        <v>2208000</v>
      </c>
      <c r="B154" s="117">
        <v>1465600</v>
      </c>
    </row>
    <row r="155" spans="1:2">
      <c r="A155" s="117">
        <v>2212000</v>
      </c>
      <c r="B155" s="117">
        <v>1468400</v>
      </c>
    </row>
    <row r="156" spans="1:2">
      <c r="A156" s="117">
        <v>2216000</v>
      </c>
      <c r="B156" s="117">
        <v>1471200</v>
      </c>
    </row>
    <row r="157" spans="1:2">
      <c r="A157" s="117">
        <v>2220000</v>
      </c>
      <c r="B157" s="117">
        <v>1474000</v>
      </c>
    </row>
    <row r="158" spans="1:2">
      <c r="A158" s="117">
        <v>2224000</v>
      </c>
      <c r="B158" s="117">
        <v>1476800</v>
      </c>
    </row>
    <row r="159" spans="1:2">
      <c r="A159" s="117">
        <v>2228000</v>
      </c>
      <c r="B159" s="117">
        <v>1479600</v>
      </c>
    </row>
    <row r="160" spans="1:2">
      <c r="A160" s="117">
        <v>2232000</v>
      </c>
      <c r="B160" s="117">
        <v>1482400</v>
      </c>
    </row>
    <row r="161" spans="1:2">
      <c r="A161" s="117">
        <v>2236000</v>
      </c>
      <c r="B161" s="117">
        <v>1485200</v>
      </c>
    </row>
    <row r="162" spans="1:2">
      <c r="A162" s="117">
        <v>2240000</v>
      </c>
      <c r="B162" s="117">
        <v>1488000</v>
      </c>
    </row>
    <row r="163" spans="1:2">
      <c r="A163" s="117">
        <v>2244000</v>
      </c>
      <c r="B163" s="117">
        <v>1490800</v>
      </c>
    </row>
    <row r="164" spans="1:2">
      <c r="A164" s="117">
        <v>2248000</v>
      </c>
      <c r="B164" s="117">
        <v>1493600</v>
      </c>
    </row>
    <row r="165" spans="1:2">
      <c r="A165" s="117">
        <v>2252000</v>
      </c>
      <c r="B165" s="117">
        <v>1496400</v>
      </c>
    </row>
    <row r="166" spans="1:2">
      <c r="A166" s="117">
        <v>2256000</v>
      </c>
      <c r="B166" s="117">
        <v>1499200</v>
      </c>
    </row>
    <row r="167" spans="1:2">
      <c r="A167" s="117">
        <v>2260000</v>
      </c>
      <c r="B167" s="117">
        <v>1502000</v>
      </c>
    </row>
    <row r="168" spans="1:2">
      <c r="A168" s="117">
        <v>2264000</v>
      </c>
      <c r="B168" s="117">
        <v>1504800</v>
      </c>
    </row>
    <row r="169" spans="1:2">
      <c r="A169" s="117">
        <v>2268000</v>
      </c>
      <c r="B169" s="117">
        <v>1507600</v>
      </c>
    </row>
    <row r="170" spans="1:2">
      <c r="A170" s="117">
        <v>2272000</v>
      </c>
      <c r="B170" s="117">
        <v>1510400</v>
      </c>
    </row>
    <row r="171" spans="1:2">
      <c r="A171" s="117">
        <v>2276000</v>
      </c>
      <c r="B171" s="117">
        <v>1513200</v>
      </c>
    </row>
    <row r="172" spans="1:2">
      <c r="A172" s="117">
        <v>2280000</v>
      </c>
      <c r="B172" s="117">
        <v>1516000</v>
      </c>
    </row>
    <row r="173" spans="1:2">
      <c r="A173" s="117">
        <v>2284000</v>
      </c>
      <c r="B173" s="117">
        <v>1518800</v>
      </c>
    </row>
    <row r="174" spans="1:2">
      <c r="A174" s="117">
        <v>2288000</v>
      </c>
      <c r="B174" s="117">
        <v>1521600</v>
      </c>
    </row>
    <row r="175" spans="1:2">
      <c r="A175" s="117">
        <v>2292000</v>
      </c>
      <c r="B175" s="117">
        <v>1524400</v>
      </c>
    </row>
    <row r="176" spans="1:2">
      <c r="A176" s="117">
        <v>2296000</v>
      </c>
      <c r="B176" s="117">
        <v>1527200</v>
      </c>
    </row>
    <row r="177" spans="1:2">
      <c r="A177" s="117">
        <v>2300000</v>
      </c>
      <c r="B177" s="117">
        <v>1530000</v>
      </c>
    </row>
    <row r="178" spans="1:2">
      <c r="A178" s="117">
        <v>2304000</v>
      </c>
      <c r="B178" s="117">
        <v>1532800</v>
      </c>
    </row>
    <row r="179" spans="1:2">
      <c r="A179" s="117">
        <v>2308000</v>
      </c>
      <c r="B179" s="117">
        <v>1535600</v>
      </c>
    </row>
    <row r="180" spans="1:2">
      <c r="A180" s="117">
        <v>2312000</v>
      </c>
      <c r="B180" s="117">
        <v>1538400</v>
      </c>
    </row>
    <row r="181" spans="1:2">
      <c r="A181" s="117">
        <v>2316000</v>
      </c>
      <c r="B181" s="117">
        <v>1541200</v>
      </c>
    </row>
    <row r="182" spans="1:2">
      <c r="A182" s="117">
        <v>2320000</v>
      </c>
      <c r="B182" s="117">
        <v>1544000</v>
      </c>
    </row>
    <row r="183" spans="1:2">
      <c r="A183" s="117">
        <v>2324000</v>
      </c>
      <c r="B183" s="117">
        <v>1546800</v>
      </c>
    </row>
    <row r="184" spans="1:2">
      <c r="A184" s="117">
        <v>2328000</v>
      </c>
      <c r="B184" s="117">
        <v>1549600</v>
      </c>
    </row>
    <row r="185" spans="1:2">
      <c r="A185" s="117">
        <v>2332000</v>
      </c>
      <c r="B185" s="117">
        <v>1552400</v>
      </c>
    </row>
    <row r="186" spans="1:2">
      <c r="A186" s="117">
        <v>2336000</v>
      </c>
      <c r="B186" s="117">
        <v>1555200</v>
      </c>
    </row>
    <row r="187" spans="1:2">
      <c r="A187" s="117">
        <v>2340000</v>
      </c>
      <c r="B187" s="117">
        <v>1558000</v>
      </c>
    </row>
    <row r="188" spans="1:2">
      <c r="A188" s="117">
        <v>2344000</v>
      </c>
      <c r="B188" s="117">
        <v>1560800</v>
      </c>
    </row>
    <row r="189" spans="1:2">
      <c r="A189" s="117">
        <v>2348000</v>
      </c>
      <c r="B189" s="117">
        <v>1563600</v>
      </c>
    </row>
    <row r="190" spans="1:2">
      <c r="A190" s="117">
        <v>2352000</v>
      </c>
      <c r="B190" s="117">
        <v>1566400</v>
      </c>
    </row>
    <row r="191" spans="1:2">
      <c r="A191" s="117">
        <v>2356000</v>
      </c>
      <c r="B191" s="117">
        <v>1569200</v>
      </c>
    </row>
    <row r="192" spans="1:2">
      <c r="A192" s="117">
        <v>2360000</v>
      </c>
      <c r="B192" s="117">
        <v>1572000</v>
      </c>
    </row>
    <row r="193" spans="1:2">
      <c r="A193" s="117">
        <v>2364000</v>
      </c>
      <c r="B193" s="117">
        <v>1574800</v>
      </c>
    </row>
    <row r="194" spans="1:2">
      <c r="A194" s="117">
        <v>2368000</v>
      </c>
      <c r="B194" s="117">
        <v>1577600</v>
      </c>
    </row>
    <row r="195" spans="1:2">
      <c r="A195" s="117">
        <v>2372000</v>
      </c>
      <c r="B195" s="117">
        <v>1580400</v>
      </c>
    </row>
    <row r="196" spans="1:2">
      <c r="A196" s="117">
        <v>2376000</v>
      </c>
      <c r="B196" s="117">
        <v>1583200</v>
      </c>
    </row>
    <row r="197" spans="1:2">
      <c r="A197" s="117">
        <v>2380000</v>
      </c>
      <c r="B197" s="117">
        <v>1586000</v>
      </c>
    </row>
    <row r="198" spans="1:2">
      <c r="A198" s="117">
        <v>2384000</v>
      </c>
      <c r="B198" s="117">
        <v>1588800</v>
      </c>
    </row>
    <row r="199" spans="1:2">
      <c r="A199" s="117">
        <v>2388000</v>
      </c>
      <c r="B199" s="117">
        <v>1591600</v>
      </c>
    </row>
    <row r="200" spans="1:2">
      <c r="A200" s="117">
        <v>2392000</v>
      </c>
      <c r="B200" s="117">
        <v>1594400</v>
      </c>
    </row>
    <row r="201" spans="1:2">
      <c r="A201" s="117">
        <v>2396000</v>
      </c>
      <c r="B201" s="117">
        <v>1597200</v>
      </c>
    </row>
    <row r="202" spans="1:2">
      <c r="A202" s="117">
        <v>2400000</v>
      </c>
      <c r="B202" s="117">
        <v>1600000</v>
      </c>
    </row>
    <row r="203" spans="1:2">
      <c r="A203" s="117">
        <v>2404000</v>
      </c>
      <c r="B203" s="117">
        <v>1602800</v>
      </c>
    </row>
    <row r="204" spans="1:2">
      <c r="A204" s="117">
        <v>2408000</v>
      </c>
      <c r="B204" s="117">
        <v>1605600</v>
      </c>
    </row>
    <row r="205" spans="1:2">
      <c r="A205" s="117">
        <v>2412000</v>
      </c>
      <c r="B205" s="117">
        <v>1608400</v>
      </c>
    </row>
    <row r="206" spans="1:2">
      <c r="A206" s="117">
        <v>2416000</v>
      </c>
      <c r="B206" s="117">
        <v>1611200</v>
      </c>
    </row>
    <row r="207" spans="1:2">
      <c r="A207" s="117">
        <v>2420000</v>
      </c>
      <c r="B207" s="117">
        <v>1614000</v>
      </c>
    </row>
    <row r="208" spans="1:2">
      <c r="A208" s="117">
        <v>2424000</v>
      </c>
      <c r="B208" s="117">
        <v>1616800</v>
      </c>
    </row>
    <row r="209" spans="1:2">
      <c r="A209" s="117">
        <v>2428000</v>
      </c>
      <c r="B209" s="117">
        <v>1619600</v>
      </c>
    </row>
    <row r="210" spans="1:2">
      <c r="A210" s="117">
        <v>2432000</v>
      </c>
      <c r="B210" s="117">
        <v>1622400</v>
      </c>
    </row>
    <row r="211" spans="1:2">
      <c r="A211" s="117">
        <v>2436000</v>
      </c>
      <c r="B211" s="117">
        <v>1625200</v>
      </c>
    </row>
    <row r="212" spans="1:2">
      <c r="A212" s="117">
        <v>2440000</v>
      </c>
      <c r="B212" s="117">
        <v>1628000</v>
      </c>
    </row>
    <row r="213" spans="1:2">
      <c r="A213" s="117">
        <v>2444000</v>
      </c>
      <c r="B213" s="117">
        <v>1630800</v>
      </c>
    </row>
    <row r="214" spans="1:2">
      <c r="A214" s="117">
        <v>2448000</v>
      </c>
      <c r="B214" s="117">
        <v>1633600</v>
      </c>
    </row>
    <row r="215" spans="1:2">
      <c r="A215" s="117">
        <v>2452000</v>
      </c>
      <c r="B215" s="117">
        <v>1636400</v>
      </c>
    </row>
    <row r="216" spans="1:2">
      <c r="A216" s="117">
        <v>2456000</v>
      </c>
      <c r="B216" s="117">
        <v>1639200</v>
      </c>
    </row>
    <row r="217" spans="1:2">
      <c r="A217" s="117">
        <v>2460000</v>
      </c>
      <c r="B217" s="117">
        <v>1642000</v>
      </c>
    </row>
    <row r="218" spans="1:2">
      <c r="A218" s="117">
        <v>2464000</v>
      </c>
      <c r="B218" s="117">
        <v>1644800</v>
      </c>
    </row>
    <row r="219" spans="1:2">
      <c r="A219" s="117">
        <v>2468000</v>
      </c>
      <c r="B219" s="117">
        <v>1647600</v>
      </c>
    </row>
    <row r="220" spans="1:2">
      <c r="A220" s="117">
        <v>2472000</v>
      </c>
      <c r="B220" s="117">
        <v>1650400</v>
      </c>
    </row>
    <row r="221" spans="1:2">
      <c r="A221" s="117">
        <v>2476000</v>
      </c>
      <c r="B221" s="117">
        <v>1653200</v>
      </c>
    </row>
    <row r="222" spans="1:2">
      <c r="A222" s="117">
        <v>2480000</v>
      </c>
      <c r="B222" s="117">
        <v>1656000</v>
      </c>
    </row>
    <row r="223" spans="1:2">
      <c r="A223" s="117">
        <v>2484000</v>
      </c>
      <c r="B223" s="117">
        <v>1658800</v>
      </c>
    </row>
    <row r="224" spans="1:2">
      <c r="A224" s="117">
        <v>2488000</v>
      </c>
      <c r="B224" s="117">
        <v>1661600</v>
      </c>
    </row>
    <row r="225" spans="1:2">
      <c r="A225" s="117">
        <v>2492000</v>
      </c>
      <c r="B225" s="117">
        <v>1664400</v>
      </c>
    </row>
    <row r="226" spans="1:2">
      <c r="A226" s="117">
        <v>2496000</v>
      </c>
      <c r="B226" s="117">
        <v>1667200</v>
      </c>
    </row>
    <row r="227" spans="1:2">
      <c r="A227" s="117">
        <v>2500000</v>
      </c>
      <c r="B227" s="117">
        <v>1670000</v>
      </c>
    </row>
    <row r="228" spans="1:2">
      <c r="A228" s="117">
        <v>2504000</v>
      </c>
      <c r="B228" s="117">
        <v>1672800</v>
      </c>
    </row>
    <row r="229" spans="1:2">
      <c r="A229" s="117">
        <v>2508000</v>
      </c>
      <c r="B229" s="117">
        <v>1675600</v>
      </c>
    </row>
    <row r="230" spans="1:2">
      <c r="A230" s="117">
        <v>2512000</v>
      </c>
      <c r="B230" s="117">
        <v>1678400</v>
      </c>
    </row>
    <row r="231" spans="1:2">
      <c r="A231" s="117">
        <v>2516000</v>
      </c>
      <c r="B231" s="117">
        <v>1681200</v>
      </c>
    </row>
    <row r="232" spans="1:2">
      <c r="A232" s="117">
        <v>2520000</v>
      </c>
      <c r="B232" s="117">
        <v>1684000</v>
      </c>
    </row>
    <row r="233" spans="1:2">
      <c r="A233" s="117">
        <v>2524000</v>
      </c>
      <c r="B233" s="117">
        <v>1686800</v>
      </c>
    </row>
    <row r="234" spans="1:2">
      <c r="A234" s="117">
        <v>2528000</v>
      </c>
      <c r="B234" s="117">
        <v>1689600</v>
      </c>
    </row>
    <row r="235" spans="1:2">
      <c r="A235" s="117">
        <v>2532000</v>
      </c>
      <c r="B235" s="117">
        <v>1692400</v>
      </c>
    </row>
    <row r="236" spans="1:2">
      <c r="A236" s="117">
        <v>2536000</v>
      </c>
      <c r="B236" s="117">
        <v>1695200</v>
      </c>
    </row>
    <row r="237" spans="1:2">
      <c r="A237" s="117">
        <v>2540000</v>
      </c>
      <c r="B237" s="117">
        <v>1698000</v>
      </c>
    </row>
    <row r="238" spans="1:2">
      <c r="A238" s="117">
        <v>2544000</v>
      </c>
      <c r="B238" s="117">
        <v>1700800</v>
      </c>
    </row>
    <row r="239" spans="1:2">
      <c r="A239" s="117">
        <v>2548000</v>
      </c>
      <c r="B239" s="117">
        <v>1703600</v>
      </c>
    </row>
    <row r="240" spans="1:2">
      <c r="A240" s="117">
        <v>2552000</v>
      </c>
      <c r="B240" s="117">
        <v>1706400</v>
      </c>
    </row>
    <row r="241" spans="1:2">
      <c r="A241" s="117">
        <v>2556000</v>
      </c>
      <c r="B241" s="117">
        <v>1709200</v>
      </c>
    </row>
    <row r="242" spans="1:2">
      <c r="A242" s="117">
        <v>2560000</v>
      </c>
      <c r="B242" s="117">
        <v>1712000</v>
      </c>
    </row>
    <row r="243" spans="1:2">
      <c r="A243" s="117">
        <v>2564000</v>
      </c>
      <c r="B243" s="117">
        <v>1714800</v>
      </c>
    </row>
    <row r="244" spans="1:2">
      <c r="A244" s="117">
        <v>2568000</v>
      </c>
      <c r="B244" s="117">
        <v>1717600</v>
      </c>
    </row>
    <row r="245" spans="1:2">
      <c r="A245" s="117">
        <v>2572000</v>
      </c>
      <c r="B245" s="117">
        <v>1720400</v>
      </c>
    </row>
    <row r="246" spans="1:2">
      <c r="A246" s="117">
        <v>2576000</v>
      </c>
      <c r="B246" s="117">
        <v>1723200</v>
      </c>
    </row>
    <row r="247" spans="1:2">
      <c r="A247" s="117">
        <v>2580000</v>
      </c>
      <c r="B247" s="117">
        <v>1726000</v>
      </c>
    </row>
    <row r="248" spans="1:2">
      <c r="A248" s="117">
        <v>2584000</v>
      </c>
      <c r="B248" s="117">
        <v>1728800</v>
      </c>
    </row>
    <row r="249" spans="1:2">
      <c r="A249" s="117">
        <v>2588000</v>
      </c>
      <c r="B249" s="117">
        <v>1731600</v>
      </c>
    </row>
    <row r="250" spans="1:2">
      <c r="A250" s="117">
        <v>2592000</v>
      </c>
      <c r="B250" s="117">
        <v>1734400</v>
      </c>
    </row>
    <row r="251" spans="1:2">
      <c r="A251" s="117">
        <v>2596000</v>
      </c>
      <c r="B251" s="117">
        <v>1737200</v>
      </c>
    </row>
    <row r="252" spans="1:2">
      <c r="A252" s="117">
        <v>2600000</v>
      </c>
      <c r="B252" s="117">
        <v>1740000</v>
      </c>
    </row>
    <row r="253" spans="1:2">
      <c r="A253" s="117">
        <v>2604000</v>
      </c>
      <c r="B253" s="117">
        <v>1742800</v>
      </c>
    </row>
    <row r="254" spans="1:2">
      <c r="A254" s="117">
        <v>2608000</v>
      </c>
      <c r="B254" s="117">
        <v>1745600</v>
      </c>
    </row>
    <row r="255" spans="1:2">
      <c r="A255" s="117">
        <v>2612000</v>
      </c>
      <c r="B255" s="117">
        <v>1748400</v>
      </c>
    </row>
    <row r="256" spans="1:2">
      <c r="A256" s="117">
        <v>2616000</v>
      </c>
      <c r="B256" s="117">
        <v>1751200</v>
      </c>
    </row>
    <row r="257" spans="1:2">
      <c r="A257" s="117">
        <v>2620000</v>
      </c>
      <c r="B257" s="117">
        <v>1754000</v>
      </c>
    </row>
    <row r="258" spans="1:2">
      <c r="A258" s="117">
        <v>2624000</v>
      </c>
      <c r="B258" s="117">
        <v>1756800</v>
      </c>
    </row>
    <row r="259" spans="1:2">
      <c r="A259" s="117">
        <v>2628000</v>
      </c>
      <c r="B259" s="117">
        <v>1759600</v>
      </c>
    </row>
    <row r="260" spans="1:2">
      <c r="A260" s="117">
        <v>2632000</v>
      </c>
      <c r="B260" s="117">
        <v>1762400</v>
      </c>
    </row>
    <row r="261" spans="1:2">
      <c r="A261" s="117">
        <v>2636000</v>
      </c>
      <c r="B261" s="117">
        <v>1765200</v>
      </c>
    </row>
    <row r="262" spans="1:2">
      <c r="A262" s="117">
        <v>2640000</v>
      </c>
      <c r="B262" s="117">
        <v>1768000</v>
      </c>
    </row>
    <row r="263" spans="1:2">
      <c r="A263" s="117">
        <v>2644000</v>
      </c>
      <c r="B263" s="117">
        <v>1770800</v>
      </c>
    </row>
    <row r="264" spans="1:2">
      <c r="A264" s="117">
        <v>2648000</v>
      </c>
      <c r="B264" s="117">
        <v>1773600</v>
      </c>
    </row>
    <row r="265" spans="1:2">
      <c r="A265" s="117">
        <v>2652000</v>
      </c>
      <c r="B265" s="117">
        <v>1776400</v>
      </c>
    </row>
    <row r="266" spans="1:2">
      <c r="A266" s="117">
        <v>2656000</v>
      </c>
      <c r="B266" s="117">
        <v>1779200</v>
      </c>
    </row>
    <row r="267" spans="1:2">
      <c r="A267" s="117">
        <v>2660000</v>
      </c>
      <c r="B267" s="117">
        <v>1782000</v>
      </c>
    </row>
    <row r="268" spans="1:2">
      <c r="A268" s="117">
        <v>2664000</v>
      </c>
      <c r="B268" s="117">
        <v>1784800</v>
      </c>
    </row>
    <row r="269" spans="1:2">
      <c r="A269" s="117">
        <v>2668000</v>
      </c>
      <c r="B269" s="117">
        <v>1787600</v>
      </c>
    </row>
    <row r="270" spans="1:2">
      <c r="A270" s="117">
        <v>2672000</v>
      </c>
      <c r="B270" s="117">
        <v>1790400</v>
      </c>
    </row>
    <row r="271" spans="1:2">
      <c r="A271" s="117">
        <v>2676000</v>
      </c>
      <c r="B271" s="117">
        <v>1793200</v>
      </c>
    </row>
    <row r="272" spans="1:2">
      <c r="A272" s="117">
        <v>2680000</v>
      </c>
      <c r="B272" s="117">
        <v>1796000</v>
      </c>
    </row>
    <row r="273" spans="1:2">
      <c r="A273" s="117">
        <v>2684000</v>
      </c>
      <c r="B273" s="117">
        <v>1798800</v>
      </c>
    </row>
    <row r="274" spans="1:2">
      <c r="A274" s="117">
        <v>2688000</v>
      </c>
      <c r="B274" s="117">
        <v>1801600</v>
      </c>
    </row>
    <row r="275" spans="1:2">
      <c r="A275" s="117">
        <v>2692000</v>
      </c>
      <c r="B275" s="117">
        <v>1804400</v>
      </c>
    </row>
    <row r="276" spans="1:2">
      <c r="A276" s="117">
        <v>2696000</v>
      </c>
      <c r="B276" s="117">
        <v>1807200</v>
      </c>
    </row>
    <row r="277" spans="1:2">
      <c r="A277" s="117">
        <v>2700000</v>
      </c>
      <c r="B277" s="117">
        <v>1810000</v>
      </c>
    </row>
    <row r="278" spans="1:2">
      <c r="A278" s="117">
        <v>2704000</v>
      </c>
      <c r="B278" s="117">
        <v>1812800</v>
      </c>
    </row>
    <row r="279" spans="1:2">
      <c r="A279" s="117">
        <v>2708000</v>
      </c>
      <c r="B279" s="117">
        <v>1815600</v>
      </c>
    </row>
    <row r="280" spans="1:2">
      <c r="A280" s="117">
        <v>2712000</v>
      </c>
      <c r="B280" s="117">
        <v>1818400</v>
      </c>
    </row>
    <row r="281" spans="1:2">
      <c r="A281" s="117">
        <v>2716000</v>
      </c>
      <c r="B281" s="117">
        <v>1821200</v>
      </c>
    </row>
    <row r="282" spans="1:2">
      <c r="A282" s="117">
        <v>2720000</v>
      </c>
      <c r="B282" s="117">
        <v>1824000</v>
      </c>
    </row>
    <row r="283" spans="1:2">
      <c r="A283" s="117">
        <v>2724000</v>
      </c>
      <c r="B283" s="117">
        <v>1826800</v>
      </c>
    </row>
    <row r="284" spans="1:2">
      <c r="A284" s="117">
        <v>2728000</v>
      </c>
      <c r="B284" s="117">
        <v>1829600</v>
      </c>
    </row>
    <row r="285" spans="1:2">
      <c r="A285" s="117">
        <v>2732000</v>
      </c>
      <c r="B285" s="117">
        <v>1832400</v>
      </c>
    </row>
    <row r="286" spans="1:2">
      <c r="A286" s="117">
        <v>2736000</v>
      </c>
      <c r="B286" s="117">
        <v>1835200</v>
      </c>
    </row>
    <row r="287" spans="1:2">
      <c r="A287" s="117">
        <v>2740000</v>
      </c>
      <c r="B287" s="117">
        <v>1838000</v>
      </c>
    </row>
    <row r="288" spans="1:2">
      <c r="A288" s="117">
        <v>2744000</v>
      </c>
      <c r="B288" s="117">
        <v>1840800</v>
      </c>
    </row>
    <row r="289" spans="1:2">
      <c r="A289" s="117">
        <v>2748000</v>
      </c>
      <c r="B289" s="117">
        <v>1843600</v>
      </c>
    </row>
    <row r="290" spans="1:2">
      <c r="A290" s="117">
        <v>2752000</v>
      </c>
      <c r="B290" s="117">
        <v>1846400</v>
      </c>
    </row>
    <row r="291" spans="1:2">
      <c r="A291" s="117">
        <v>2756000</v>
      </c>
      <c r="B291" s="117">
        <v>1849200</v>
      </c>
    </row>
    <row r="292" spans="1:2">
      <c r="A292" s="117">
        <v>2760000</v>
      </c>
      <c r="B292" s="117">
        <v>1852000</v>
      </c>
    </row>
    <row r="293" spans="1:2">
      <c r="A293" s="117">
        <v>2764000</v>
      </c>
      <c r="B293" s="117">
        <v>1854800</v>
      </c>
    </row>
    <row r="294" spans="1:2">
      <c r="A294" s="117">
        <v>2768000</v>
      </c>
      <c r="B294" s="117">
        <v>1857600</v>
      </c>
    </row>
    <row r="295" spans="1:2">
      <c r="A295" s="117">
        <v>2772000</v>
      </c>
      <c r="B295" s="117">
        <v>1860400</v>
      </c>
    </row>
    <row r="296" spans="1:2">
      <c r="A296" s="117">
        <v>2776000</v>
      </c>
      <c r="B296" s="117">
        <v>1863200</v>
      </c>
    </row>
    <row r="297" spans="1:2">
      <c r="A297" s="117">
        <v>2780000</v>
      </c>
      <c r="B297" s="117">
        <v>1866000</v>
      </c>
    </row>
    <row r="298" spans="1:2">
      <c r="A298" s="117">
        <v>2784000</v>
      </c>
      <c r="B298" s="117">
        <v>1868800</v>
      </c>
    </row>
    <row r="299" spans="1:2">
      <c r="A299" s="117">
        <v>2788000</v>
      </c>
      <c r="B299" s="117">
        <v>1871600</v>
      </c>
    </row>
    <row r="300" spans="1:2">
      <c r="A300" s="117">
        <v>2792000</v>
      </c>
      <c r="B300" s="117">
        <v>1874400</v>
      </c>
    </row>
    <row r="301" spans="1:2">
      <c r="A301" s="117">
        <v>2796000</v>
      </c>
      <c r="B301" s="117">
        <v>1877200</v>
      </c>
    </row>
    <row r="302" spans="1:2">
      <c r="A302" s="117">
        <v>2800000</v>
      </c>
      <c r="B302" s="117">
        <v>1880000</v>
      </c>
    </row>
    <row r="303" spans="1:2">
      <c r="A303" s="117">
        <v>2804000</v>
      </c>
      <c r="B303" s="117">
        <v>1882800</v>
      </c>
    </row>
    <row r="304" spans="1:2">
      <c r="A304" s="117">
        <v>2808000</v>
      </c>
      <c r="B304" s="117">
        <v>1885600</v>
      </c>
    </row>
    <row r="305" spans="1:2">
      <c r="A305" s="117">
        <v>2812000</v>
      </c>
      <c r="B305" s="117">
        <v>1888400</v>
      </c>
    </row>
    <row r="306" spans="1:2">
      <c r="A306" s="117">
        <v>2816000</v>
      </c>
      <c r="B306" s="117">
        <v>1891200</v>
      </c>
    </row>
    <row r="307" spans="1:2">
      <c r="A307" s="117">
        <v>2820000</v>
      </c>
      <c r="B307" s="117">
        <v>1894000</v>
      </c>
    </row>
    <row r="308" spans="1:2">
      <c r="A308" s="117">
        <v>2824000</v>
      </c>
      <c r="B308" s="117">
        <v>1896800</v>
      </c>
    </row>
    <row r="309" spans="1:2">
      <c r="A309" s="117">
        <v>2828000</v>
      </c>
      <c r="B309" s="117">
        <v>1899600</v>
      </c>
    </row>
    <row r="310" spans="1:2">
      <c r="A310" s="117">
        <v>2832000</v>
      </c>
      <c r="B310" s="117">
        <v>1902400</v>
      </c>
    </row>
    <row r="311" spans="1:2">
      <c r="A311" s="117">
        <v>2836000</v>
      </c>
      <c r="B311" s="117">
        <v>1905200</v>
      </c>
    </row>
    <row r="312" spans="1:2">
      <c r="A312" s="117">
        <v>2840000</v>
      </c>
      <c r="B312" s="117">
        <v>1908000</v>
      </c>
    </row>
    <row r="313" spans="1:2">
      <c r="A313" s="117">
        <v>2844000</v>
      </c>
      <c r="B313" s="117">
        <v>1910800</v>
      </c>
    </row>
    <row r="314" spans="1:2">
      <c r="A314" s="117">
        <v>2848000</v>
      </c>
      <c r="B314" s="117">
        <v>1913600</v>
      </c>
    </row>
    <row r="315" spans="1:2">
      <c r="A315" s="117">
        <v>2852000</v>
      </c>
      <c r="B315" s="117">
        <v>1916400</v>
      </c>
    </row>
    <row r="316" spans="1:2">
      <c r="A316" s="117">
        <v>2856000</v>
      </c>
      <c r="B316" s="117">
        <v>1919200</v>
      </c>
    </row>
    <row r="317" spans="1:2">
      <c r="A317" s="117">
        <v>2860000</v>
      </c>
      <c r="B317" s="117">
        <v>1922000</v>
      </c>
    </row>
    <row r="318" spans="1:2">
      <c r="A318" s="117">
        <v>2864000</v>
      </c>
      <c r="B318" s="117">
        <v>1924800</v>
      </c>
    </row>
    <row r="319" spans="1:2">
      <c r="A319" s="117">
        <v>2868000</v>
      </c>
      <c r="B319" s="117">
        <v>1927600</v>
      </c>
    </row>
    <row r="320" spans="1:2">
      <c r="A320" s="117">
        <v>2872000</v>
      </c>
      <c r="B320" s="117">
        <v>1930400</v>
      </c>
    </row>
    <row r="321" spans="1:2">
      <c r="A321" s="117">
        <v>2876000</v>
      </c>
      <c r="B321" s="117">
        <v>1933200</v>
      </c>
    </row>
    <row r="322" spans="1:2">
      <c r="A322" s="117">
        <v>2880000</v>
      </c>
      <c r="B322" s="117">
        <v>1936000</v>
      </c>
    </row>
    <row r="323" spans="1:2">
      <c r="A323" s="117">
        <v>2884000</v>
      </c>
      <c r="B323" s="117">
        <v>1938800</v>
      </c>
    </row>
    <row r="324" spans="1:2">
      <c r="A324" s="117">
        <v>2888000</v>
      </c>
      <c r="B324" s="117">
        <v>1941600</v>
      </c>
    </row>
    <row r="325" spans="1:2">
      <c r="A325" s="117">
        <v>2892000</v>
      </c>
      <c r="B325" s="117">
        <v>1944400</v>
      </c>
    </row>
    <row r="326" spans="1:2">
      <c r="A326" s="117">
        <v>2896000</v>
      </c>
      <c r="B326" s="117">
        <v>1947200</v>
      </c>
    </row>
    <row r="327" spans="1:2">
      <c r="A327" s="117">
        <v>2900000</v>
      </c>
      <c r="B327" s="117">
        <v>1950000</v>
      </c>
    </row>
    <row r="328" spans="1:2">
      <c r="A328" s="117">
        <v>2904000</v>
      </c>
      <c r="B328" s="117">
        <v>1952800</v>
      </c>
    </row>
    <row r="329" spans="1:2">
      <c r="A329" s="117">
        <v>2908000</v>
      </c>
      <c r="B329" s="117">
        <v>1955600</v>
      </c>
    </row>
    <row r="330" spans="1:2">
      <c r="A330" s="117">
        <v>2912000</v>
      </c>
      <c r="B330" s="117">
        <v>1958400</v>
      </c>
    </row>
    <row r="331" spans="1:2">
      <c r="A331" s="117">
        <v>2916000</v>
      </c>
      <c r="B331" s="117">
        <v>1961200</v>
      </c>
    </row>
    <row r="332" spans="1:2">
      <c r="A332" s="117">
        <v>2920000</v>
      </c>
      <c r="B332" s="117">
        <v>1964000</v>
      </c>
    </row>
    <row r="333" spans="1:2">
      <c r="A333" s="117">
        <v>2924000</v>
      </c>
      <c r="B333" s="117">
        <v>1966800</v>
      </c>
    </row>
    <row r="334" spans="1:2">
      <c r="A334" s="117">
        <v>2928000</v>
      </c>
      <c r="B334" s="117">
        <v>1969600</v>
      </c>
    </row>
    <row r="335" spans="1:2">
      <c r="A335" s="117">
        <v>2932000</v>
      </c>
      <c r="B335" s="117">
        <v>1972400</v>
      </c>
    </row>
    <row r="336" spans="1:2">
      <c r="A336" s="117">
        <v>2936000</v>
      </c>
      <c r="B336" s="117">
        <v>1975200</v>
      </c>
    </row>
    <row r="337" spans="1:2">
      <c r="A337" s="117">
        <v>2940000</v>
      </c>
      <c r="B337" s="117">
        <v>1978000</v>
      </c>
    </row>
    <row r="338" spans="1:2">
      <c r="A338" s="117">
        <v>2944000</v>
      </c>
      <c r="B338" s="117">
        <v>1980800</v>
      </c>
    </row>
    <row r="339" spans="1:2">
      <c r="A339" s="117">
        <v>2948000</v>
      </c>
      <c r="B339" s="117">
        <v>1983600</v>
      </c>
    </row>
    <row r="340" spans="1:2">
      <c r="A340" s="117">
        <v>2952000</v>
      </c>
      <c r="B340" s="117">
        <v>1986400</v>
      </c>
    </row>
    <row r="341" spans="1:2">
      <c r="A341" s="117">
        <v>2956000</v>
      </c>
      <c r="B341" s="117">
        <v>1989200</v>
      </c>
    </row>
    <row r="342" spans="1:2">
      <c r="A342" s="117">
        <v>2960000</v>
      </c>
      <c r="B342" s="117">
        <v>1992000</v>
      </c>
    </row>
    <row r="343" spans="1:2">
      <c r="A343" s="117">
        <v>2964000</v>
      </c>
      <c r="B343" s="117">
        <v>1994800</v>
      </c>
    </row>
    <row r="344" spans="1:2">
      <c r="A344" s="117">
        <v>2968000</v>
      </c>
      <c r="B344" s="117">
        <v>1997600</v>
      </c>
    </row>
    <row r="345" spans="1:2">
      <c r="A345" s="117">
        <v>2972000</v>
      </c>
      <c r="B345" s="117">
        <v>2000400</v>
      </c>
    </row>
    <row r="346" spans="1:2">
      <c r="A346" s="117">
        <v>2976000</v>
      </c>
      <c r="B346" s="117">
        <v>2003200</v>
      </c>
    </row>
    <row r="347" spans="1:2">
      <c r="A347" s="117">
        <v>2980000</v>
      </c>
      <c r="B347" s="117">
        <v>2006000</v>
      </c>
    </row>
    <row r="348" spans="1:2">
      <c r="A348" s="117">
        <v>2984000</v>
      </c>
      <c r="B348" s="117">
        <v>2008800</v>
      </c>
    </row>
    <row r="349" spans="1:2">
      <c r="A349" s="117">
        <v>2988000</v>
      </c>
      <c r="B349" s="117">
        <v>2011600</v>
      </c>
    </row>
    <row r="350" spans="1:2">
      <c r="A350" s="117">
        <v>2992000</v>
      </c>
      <c r="B350" s="117">
        <v>2014400</v>
      </c>
    </row>
    <row r="351" spans="1:2">
      <c r="A351" s="117">
        <v>2996000</v>
      </c>
      <c r="B351" s="117">
        <v>2017200</v>
      </c>
    </row>
    <row r="352" spans="1:2">
      <c r="A352" s="117">
        <v>3000000</v>
      </c>
      <c r="B352" s="117">
        <v>2020000</v>
      </c>
    </row>
    <row r="353" spans="1:2">
      <c r="A353" s="117">
        <v>3004000</v>
      </c>
      <c r="B353" s="117">
        <v>2022800</v>
      </c>
    </row>
    <row r="354" spans="1:2">
      <c r="A354" s="117">
        <v>3008000</v>
      </c>
      <c r="B354" s="117">
        <v>2025600</v>
      </c>
    </row>
    <row r="355" spans="1:2">
      <c r="A355" s="117">
        <v>3012000</v>
      </c>
      <c r="B355" s="117">
        <v>2028400</v>
      </c>
    </row>
    <row r="356" spans="1:2">
      <c r="A356" s="117">
        <v>3016000</v>
      </c>
      <c r="B356" s="117">
        <v>2031200</v>
      </c>
    </row>
    <row r="357" spans="1:2">
      <c r="A357" s="117">
        <v>3020000</v>
      </c>
      <c r="B357" s="117">
        <v>2034000</v>
      </c>
    </row>
    <row r="358" spans="1:2">
      <c r="A358" s="117">
        <v>3024000</v>
      </c>
      <c r="B358" s="117">
        <v>2036800</v>
      </c>
    </row>
    <row r="359" spans="1:2">
      <c r="A359" s="117">
        <v>3028000</v>
      </c>
      <c r="B359" s="117">
        <v>2039600</v>
      </c>
    </row>
    <row r="360" spans="1:2">
      <c r="A360" s="117">
        <v>3032000</v>
      </c>
      <c r="B360" s="117">
        <v>2042400</v>
      </c>
    </row>
    <row r="361" spans="1:2">
      <c r="A361" s="117">
        <v>3036000</v>
      </c>
      <c r="B361" s="117">
        <v>2045200</v>
      </c>
    </row>
    <row r="362" spans="1:2">
      <c r="A362" s="117">
        <v>3040000</v>
      </c>
      <c r="B362" s="117">
        <v>2048000</v>
      </c>
    </row>
    <row r="363" spans="1:2">
      <c r="A363" s="117">
        <v>3044000</v>
      </c>
      <c r="B363" s="117">
        <v>2050800</v>
      </c>
    </row>
    <row r="364" spans="1:2">
      <c r="A364" s="117">
        <v>3048000</v>
      </c>
      <c r="B364" s="117">
        <v>2053600</v>
      </c>
    </row>
    <row r="365" spans="1:2">
      <c r="A365" s="117">
        <v>3052000</v>
      </c>
      <c r="B365" s="117">
        <v>2056400</v>
      </c>
    </row>
    <row r="366" spans="1:2">
      <c r="A366" s="117">
        <v>3056000</v>
      </c>
      <c r="B366" s="117">
        <v>2059200</v>
      </c>
    </row>
    <row r="367" spans="1:2">
      <c r="A367" s="117">
        <v>3060000</v>
      </c>
      <c r="B367" s="117">
        <v>2062000</v>
      </c>
    </row>
    <row r="368" spans="1:2">
      <c r="A368" s="117">
        <v>3064000</v>
      </c>
      <c r="B368" s="117">
        <v>2064800</v>
      </c>
    </row>
    <row r="369" spans="1:2">
      <c r="A369" s="117">
        <v>3068000</v>
      </c>
      <c r="B369" s="117">
        <v>2067600</v>
      </c>
    </row>
    <row r="370" spans="1:2">
      <c r="A370" s="117">
        <v>3072000</v>
      </c>
      <c r="B370" s="117">
        <v>2070400</v>
      </c>
    </row>
    <row r="371" spans="1:2">
      <c r="A371" s="117">
        <v>3076000</v>
      </c>
      <c r="B371" s="117">
        <v>2073200</v>
      </c>
    </row>
    <row r="372" spans="1:2">
      <c r="A372" s="117">
        <v>3080000</v>
      </c>
      <c r="B372" s="117">
        <v>2076000</v>
      </c>
    </row>
    <row r="373" spans="1:2">
      <c r="A373" s="117">
        <v>3084000</v>
      </c>
      <c r="B373" s="117">
        <v>2078800</v>
      </c>
    </row>
    <row r="374" spans="1:2">
      <c r="A374" s="117">
        <v>3088000</v>
      </c>
      <c r="B374" s="117">
        <v>2081600</v>
      </c>
    </row>
    <row r="375" spans="1:2">
      <c r="A375" s="117">
        <v>3092000</v>
      </c>
      <c r="B375" s="117">
        <v>2084400</v>
      </c>
    </row>
    <row r="376" spans="1:2">
      <c r="A376" s="117">
        <v>3096000</v>
      </c>
      <c r="B376" s="117">
        <v>2087200</v>
      </c>
    </row>
    <row r="377" spans="1:2">
      <c r="A377" s="117">
        <v>3100000</v>
      </c>
      <c r="B377" s="117">
        <v>2090000</v>
      </c>
    </row>
    <row r="378" spans="1:2">
      <c r="A378" s="117">
        <v>3104000</v>
      </c>
      <c r="B378" s="117">
        <v>2092800</v>
      </c>
    </row>
    <row r="379" spans="1:2">
      <c r="A379" s="117">
        <v>3108000</v>
      </c>
      <c r="B379" s="117">
        <v>2095600</v>
      </c>
    </row>
    <row r="380" spans="1:2">
      <c r="A380" s="117">
        <v>3112000</v>
      </c>
      <c r="B380" s="117">
        <v>2098400</v>
      </c>
    </row>
    <row r="381" spans="1:2">
      <c r="A381" s="117">
        <v>3116000</v>
      </c>
      <c r="B381" s="117">
        <v>2101200</v>
      </c>
    </row>
    <row r="382" spans="1:2">
      <c r="A382" s="117">
        <v>3120000</v>
      </c>
      <c r="B382" s="117">
        <v>2104000</v>
      </c>
    </row>
    <row r="383" spans="1:2">
      <c r="A383" s="117">
        <v>3124000</v>
      </c>
      <c r="B383" s="117">
        <v>2106800</v>
      </c>
    </row>
    <row r="384" spans="1:2">
      <c r="A384" s="117">
        <v>3128000</v>
      </c>
      <c r="B384" s="117">
        <v>2109600</v>
      </c>
    </row>
    <row r="385" spans="1:2">
      <c r="A385" s="117">
        <v>3132000</v>
      </c>
      <c r="B385" s="117">
        <v>2112400</v>
      </c>
    </row>
    <row r="386" spans="1:2">
      <c r="A386" s="117">
        <v>3136000</v>
      </c>
      <c r="B386" s="117">
        <v>2115200</v>
      </c>
    </row>
    <row r="387" spans="1:2">
      <c r="A387" s="117">
        <v>3140000</v>
      </c>
      <c r="B387" s="117">
        <v>2118000</v>
      </c>
    </row>
    <row r="388" spans="1:2">
      <c r="A388" s="117">
        <v>3144000</v>
      </c>
      <c r="B388" s="117">
        <v>2120800</v>
      </c>
    </row>
    <row r="389" spans="1:2">
      <c r="A389" s="117">
        <v>3148000</v>
      </c>
      <c r="B389" s="117">
        <v>2123600</v>
      </c>
    </row>
    <row r="390" spans="1:2">
      <c r="A390" s="117">
        <v>3152000</v>
      </c>
      <c r="B390" s="117">
        <v>2126400</v>
      </c>
    </row>
    <row r="391" spans="1:2">
      <c r="A391" s="117">
        <v>3156000</v>
      </c>
      <c r="B391" s="117">
        <v>2129200</v>
      </c>
    </row>
    <row r="392" spans="1:2">
      <c r="A392" s="117">
        <v>3160000</v>
      </c>
      <c r="B392" s="117">
        <v>2132000</v>
      </c>
    </row>
    <row r="393" spans="1:2">
      <c r="A393" s="117">
        <v>3164000</v>
      </c>
      <c r="B393" s="117">
        <v>2134800</v>
      </c>
    </row>
    <row r="394" spans="1:2">
      <c r="A394" s="117">
        <v>3168000</v>
      </c>
      <c r="B394" s="117">
        <v>2137600</v>
      </c>
    </row>
    <row r="395" spans="1:2">
      <c r="A395" s="117">
        <v>3172000</v>
      </c>
      <c r="B395" s="117">
        <v>2140400</v>
      </c>
    </row>
    <row r="396" spans="1:2">
      <c r="A396" s="117">
        <v>3176000</v>
      </c>
      <c r="B396" s="117">
        <v>2143200</v>
      </c>
    </row>
    <row r="397" spans="1:2">
      <c r="A397" s="117">
        <v>3180000</v>
      </c>
      <c r="B397" s="117">
        <v>2146000</v>
      </c>
    </row>
    <row r="398" spans="1:2">
      <c r="A398" s="117">
        <v>3184000</v>
      </c>
      <c r="B398" s="117">
        <v>2148800</v>
      </c>
    </row>
    <row r="399" spans="1:2">
      <c r="A399" s="117">
        <v>3188000</v>
      </c>
      <c r="B399" s="117">
        <v>2151600</v>
      </c>
    </row>
    <row r="400" spans="1:2">
      <c r="A400" s="117">
        <v>3192000</v>
      </c>
      <c r="B400" s="117">
        <v>2154400</v>
      </c>
    </row>
    <row r="401" spans="1:2">
      <c r="A401" s="117">
        <v>3196000</v>
      </c>
      <c r="B401" s="117">
        <v>2157200</v>
      </c>
    </row>
    <row r="402" spans="1:2">
      <c r="A402" s="117">
        <v>3200000</v>
      </c>
      <c r="B402" s="117">
        <v>2160000</v>
      </c>
    </row>
    <row r="403" spans="1:2">
      <c r="A403" s="117">
        <v>3204000</v>
      </c>
      <c r="B403" s="117">
        <v>2162800</v>
      </c>
    </row>
    <row r="404" spans="1:2">
      <c r="A404" s="117">
        <v>3208000</v>
      </c>
      <c r="B404" s="117">
        <v>2165600</v>
      </c>
    </row>
    <row r="405" spans="1:2">
      <c r="A405" s="117">
        <v>3212000</v>
      </c>
      <c r="B405" s="117">
        <v>2168400</v>
      </c>
    </row>
    <row r="406" spans="1:2">
      <c r="A406" s="117">
        <v>3216000</v>
      </c>
      <c r="B406" s="117">
        <v>2171200</v>
      </c>
    </row>
    <row r="407" spans="1:2">
      <c r="A407" s="117">
        <v>3220000</v>
      </c>
      <c r="B407" s="117">
        <v>2174000</v>
      </c>
    </row>
    <row r="408" spans="1:2">
      <c r="A408" s="117">
        <v>3224000</v>
      </c>
      <c r="B408" s="117">
        <v>2176800</v>
      </c>
    </row>
    <row r="409" spans="1:2">
      <c r="A409" s="117">
        <v>3228000</v>
      </c>
      <c r="B409" s="117">
        <v>2179600</v>
      </c>
    </row>
    <row r="410" spans="1:2">
      <c r="A410" s="117">
        <v>3232000</v>
      </c>
      <c r="B410" s="117">
        <v>2182400</v>
      </c>
    </row>
    <row r="411" spans="1:2">
      <c r="A411" s="117">
        <v>3236000</v>
      </c>
      <c r="B411" s="117">
        <v>2185200</v>
      </c>
    </row>
    <row r="412" spans="1:2">
      <c r="A412" s="117">
        <v>3240000</v>
      </c>
      <c r="B412" s="117">
        <v>2188000</v>
      </c>
    </row>
    <row r="413" spans="1:2">
      <c r="A413" s="117">
        <v>3244000</v>
      </c>
      <c r="B413" s="117">
        <v>2190800</v>
      </c>
    </row>
    <row r="414" spans="1:2">
      <c r="A414" s="117">
        <v>3248000</v>
      </c>
      <c r="B414" s="117">
        <v>2193600</v>
      </c>
    </row>
    <row r="415" spans="1:2">
      <c r="A415" s="117">
        <v>3252000</v>
      </c>
      <c r="B415" s="117">
        <v>2196400</v>
      </c>
    </row>
    <row r="416" spans="1:2">
      <c r="A416" s="117">
        <v>3256000</v>
      </c>
      <c r="B416" s="117">
        <v>2199200</v>
      </c>
    </row>
    <row r="417" spans="1:2">
      <c r="A417" s="117">
        <v>3260000</v>
      </c>
      <c r="B417" s="117">
        <v>2202000</v>
      </c>
    </row>
    <row r="418" spans="1:2">
      <c r="A418" s="117">
        <v>3264000</v>
      </c>
      <c r="B418" s="117">
        <v>2204800</v>
      </c>
    </row>
    <row r="419" spans="1:2">
      <c r="A419" s="117">
        <v>3268000</v>
      </c>
      <c r="B419" s="117">
        <v>2207600</v>
      </c>
    </row>
    <row r="420" spans="1:2">
      <c r="A420" s="117">
        <v>3272000</v>
      </c>
      <c r="B420" s="117">
        <v>2210400</v>
      </c>
    </row>
    <row r="421" spans="1:2">
      <c r="A421" s="117">
        <v>3276000</v>
      </c>
      <c r="B421" s="117">
        <v>2213200</v>
      </c>
    </row>
    <row r="422" spans="1:2">
      <c r="A422" s="117">
        <v>3280000</v>
      </c>
      <c r="B422" s="117">
        <v>2216000</v>
      </c>
    </row>
    <row r="423" spans="1:2">
      <c r="A423" s="117">
        <v>3284000</v>
      </c>
      <c r="B423" s="117">
        <v>2218800</v>
      </c>
    </row>
    <row r="424" spans="1:2">
      <c r="A424" s="117">
        <v>3288000</v>
      </c>
      <c r="B424" s="117">
        <v>2221600</v>
      </c>
    </row>
    <row r="425" spans="1:2">
      <c r="A425" s="117">
        <v>3292000</v>
      </c>
      <c r="B425" s="117">
        <v>2224400</v>
      </c>
    </row>
    <row r="426" spans="1:2">
      <c r="A426" s="117">
        <v>3296000</v>
      </c>
      <c r="B426" s="117">
        <v>2227200</v>
      </c>
    </row>
    <row r="427" spans="1:2">
      <c r="A427" s="117">
        <v>3300000</v>
      </c>
      <c r="B427" s="117">
        <v>2230000</v>
      </c>
    </row>
    <row r="428" spans="1:2">
      <c r="A428" s="117">
        <v>3304000</v>
      </c>
      <c r="B428" s="117">
        <v>2232800</v>
      </c>
    </row>
    <row r="429" spans="1:2">
      <c r="A429" s="117">
        <v>3308000</v>
      </c>
      <c r="B429" s="117">
        <v>2235600</v>
      </c>
    </row>
    <row r="430" spans="1:2">
      <c r="A430" s="117">
        <v>3312000</v>
      </c>
      <c r="B430" s="117">
        <v>2238400</v>
      </c>
    </row>
    <row r="431" spans="1:2">
      <c r="A431" s="117">
        <v>3316000</v>
      </c>
      <c r="B431" s="117">
        <v>2241200</v>
      </c>
    </row>
    <row r="432" spans="1:2">
      <c r="A432" s="117">
        <v>3320000</v>
      </c>
      <c r="B432" s="117">
        <v>2244000</v>
      </c>
    </row>
    <row r="433" spans="1:2">
      <c r="A433" s="117">
        <v>3324000</v>
      </c>
      <c r="B433" s="117">
        <v>2246800</v>
      </c>
    </row>
    <row r="434" spans="1:2">
      <c r="A434" s="117">
        <v>3328000</v>
      </c>
      <c r="B434" s="117">
        <v>2249600</v>
      </c>
    </row>
    <row r="435" spans="1:2">
      <c r="A435" s="117">
        <v>3332000</v>
      </c>
      <c r="B435" s="117">
        <v>2252400</v>
      </c>
    </row>
    <row r="436" spans="1:2">
      <c r="A436" s="117">
        <v>3336000</v>
      </c>
      <c r="B436" s="117">
        <v>2255200</v>
      </c>
    </row>
    <row r="437" spans="1:2">
      <c r="A437" s="117">
        <v>3340000</v>
      </c>
      <c r="B437" s="117">
        <v>2258000</v>
      </c>
    </row>
    <row r="438" spans="1:2">
      <c r="A438" s="117">
        <v>3344000</v>
      </c>
      <c r="B438" s="117">
        <v>2260800</v>
      </c>
    </row>
    <row r="439" spans="1:2">
      <c r="A439" s="117">
        <v>3348000</v>
      </c>
      <c r="B439" s="117">
        <v>2263600</v>
      </c>
    </row>
    <row r="440" spans="1:2">
      <c r="A440" s="117">
        <v>3352000</v>
      </c>
      <c r="B440" s="117">
        <v>2266400</v>
      </c>
    </row>
    <row r="441" spans="1:2">
      <c r="A441" s="117">
        <v>3356000</v>
      </c>
      <c r="B441" s="117">
        <v>2269200</v>
      </c>
    </row>
    <row r="442" spans="1:2">
      <c r="A442" s="117">
        <v>3360000</v>
      </c>
      <c r="B442" s="117">
        <v>2272000</v>
      </c>
    </row>
    <row r="443" spans="1:2">
      <c r="A443" s="117">
        <v>3364000</v>
      </c>
      <c r="B443" s="117">
        <v>2274800</v>
      </c>
    </row>
    <row r="444" spans="1:2">
      <c r="A444" s="117">
        <v>3368000</v>
      </c>
      <c r="B444" s="117">
        <v>2277600</v>
      </c>
    </row>
    <row r="445" spans="1:2">
      <c r="A445" s="117">
        <v>3372000</v>
      </c>
      <c r="B445" s="117">
        <v>2280400</v>
      </c>
    </row>
    <row r="446" spans="1:2">
      <c r="A446" s="117">
        <v>3376000</v>
      </c>
      <c r="B446" s="117">
        <v>2283200</v>
      </c>
    </row>
    <row r="447" spans="1:2">
      <c r="A447" s="117">
        <v>3380000</v>
      </c>
      <c r="B447" s="117">
        <v>2286000</v>
      </c>
    </row>
    <row r="448" spans="1:2">
      <c r="A448" s="117">
        <v>3384000</v>
      </c>
      <c r="B448" s="117">
        <v>2288800</v>
      </c>
    </row>
    <row r="449" spans="1:2">
      <c r="A449" s="117">
        <v>3388000</v>
      </c>
      <c r="B449" s="117">
        <v>2291600</v>
      </c>
    </row>
    <row r="450" spans="1:2">
      <c r="A450" s="117">
        <v>3392000</v>
      </c>
      <c r="B450" s="117">
        <v>2294400</v>
      </c>
    </row>
    <row r="451" spans="1:2">
      <c r="A451" s="117">
        <v>3396000</v>
      </c>
      <c r="B451" s="117">
        <v>2297200</v>
      </c>
    </row>
    <row r="452" spans="1:2">
      <c r="A452" s="117">
        <v>3400000</v>
      </c>
      <c r="B452" s="117">
        <v>2300000</v>
      </c>
    </row>
    <row r="453" spans="1:2">
      <c r="A453" s="117">
        <v>3404000</v>
      </c>
      <c r="B453" s="117">
        <v>2302800</v>
      </c>
    </row>
    <row r="454" spans="1:2">
      <c r="A454" s="117">
        <v>3408000</v>
      </c>
      <c r="B454" s="117">
        <v>2305600</v>
      </c>
    </row>
    <row r="455" spans="1:2">
      <c r="A455" s="117">
        <v>3412000</v>
      </c>
      <c r="B455" s="117">
        <v>2308400</v>
      </c>
    </row>
    <row r="456" spans="1:2">
      <c r="A456" s="117">
        <v>3416000</v>
      </c>
      <c r="B456" s="117">
        <v>2311200</v>
      </c>
    </row>
    <row r="457" spans="1:2">
      <c r="A457" s="117">
        <v>3420000</v>
      </c>
      <c r="B457" s="117">
        <v>2314000</v>
      </c>
    </row>
    <row r="458" spans="1:2">
      <c r="A458" s="117">
        <v>3424000</v>
      </c>
      <c r="B458" s="117">
        <v>2316800</v>
      </c>
    </row>
    <row r="459" spans="1:2">
      <c r="A459" s="117">
        <v>3428000</v>
      </c>
      <c r="B459" s="117">
        <v>2319600</v>
      </c>
    </row>
    <row r="460" spans="1:2">
      <c r="A460" s="117">
        <v>3432000</v>
      </c>
      <c r="B460" s="117">
        <v>2322400</v>
      </c>
    </row>
    <row r="461" spans="1:2">
      <c r="A461" s="117">
        <v>3436000</v>
      </c>
      <c r="B461" s="117">
        <v>2325200</v>
      </c>
    </row>
    <row r="462" spans="1:2">
      <c r="A462" s="117">
        <v>3440000</v>
      </c>
      <c r="B462" s="117">
        <v>2328000</v>
      </c>
    </row>
    <row r="463" spans="1:2">
      <c r="A463" s="117">
        <v>3444000</v>
      </c>
      <c r="B463" s="117">
        <v>2330800</v>
      </c>
    </row>
    <row r="464" spans="1:2">
      <c r="A464" s="117">
        <v>3448000</v>
      </c>
      <c r="B464" s="117">
        <v>2333600</v>
      </c>
    </row>
    <row r="465" spans="1:2">
      <c r="A465" s="117">
        <v>3452000</v>
      </c>
      <c r="B465" s="117">
        <v>2336400</v>
      </c>
    </row>
    <row r="466" spans="1:2">
      <c r="A466" s="117">
        <v>3456000</v>
      </c>
      <c r="B466" s="117">
        <v>2339200</v>
      </c>
    </row>
    <row r="467" spans="1:2">
      <c r="A467" s="117">
        <v>3460000</v>
      </c>
      <c r="B467" s="117">
        <v>2342000</v>
      </c>
    </row>
    <row r="468" spans="1:2">
      <c r="A468" s="117">
        <v>3464000</v>
      </c>
      <c r="B468" s="117">
        <v>2344800</v>
      </c>
    </row>
    <row r="469" spans="1:2">
      <c r="A469" s="117">
        <v>3468000</v>
      </c>
      <c r="B469" s="117">
        <v>2347600</v>
      </c>
    </row>
    <row r="470" spans="1:2">
      <c r="A470" s="117">
        <v>3472000</v>
      </c>
      <c r="B470" s="117">
        <v>2350400</v>
      </c>
    </row>
    <row r="471" spans="1:2">
      <c r="A471" s="117">
        <v>3476000</v>
      </c>
      <c r="B471" s="117">
        <v>2353200</v>
      </c>
    </row>
    <row r="472" spans="1:2">
      <c r="A472" s="117">
        <v>3480000</v>
      </c>
      <c r="B472" s="117">
        <v>2356000</v>
      </c>
    </row>
    <row r="473" spans="1:2">
      <c r="A473" s="117">
        <v>3484000</v>
      </c>
      <c r="B473" s="117">
        <v>2358800</v>
      </c>
    </row>
    <row r="474" spans="1:2">
      <c r="A474" s="117">
        <v>3488000</v>
      </c>
      <c r="B474" s="117">
        <v>2361600</v>
      </c>
    </row>
    <row r="475" spans="1:2">
      <c r="A475" s="117">
        <v>3492000</v>
      </c>
      <c r="B475" s="117">
        <v>2364400</v>
      </c>
    </row>
    <row r="476" spans="1:2">
      <c r="A476" s="117">
        <v>3496000</v>
      </c>
      <c r="B476" s="117">
        <v>2367200</v>
      </c>
    </row>
    <row r="477" spans="1:2">
      <c r="A477" s="117">
        <v>3500000</v>
      </c>
      <c r="B477" s="117">
        <v>2370000</v>
      </c>
    </row>
    <row r="478" spans="1:2">
      <c r="A478" s="117">
        <v>3504000</v>
      </c>
      <c r="B478" s="117">
        <v>2372800</v>
      </c>
    </row>
    <row r="479" spans="1:2">
      <c r="A479" s="117">
        <v>3508000</v>
      </c>
      <c r="B479" s="117">
        <v>2375600</v>
      </c>
    </row>
    <row r="480" spans="1:2">
      <c r="A480" s="117">
        <v>3512000</v>
      </c>
      <c r="B480" s="117">
        <v>2378400</v>
      </c>
    </row>
    <row r="481" spans="1:2">
      <c r="A481" s="117">
        <v>3516000</v>
      </c>
      <c r="B481" s="117">
        <v>2381200</v>
      </c>
    </row>
    <row r="482" spans="1:2">
      <c r="A482" s="117">
        <v>3520000</v>
      </c>
      <c r="B482" s="117">
        <v>2384000</v>
      </c>
    </row>
    <row r="483" spans="1:2">
      <c r="A483" s="117">
        <v>3524000</v>
      </c>
      <c r="B483" s="117">
        <v>2386800</v>
      </c>
    </row>
    <row r="484" spans="1:2">
      <c r="A484" s="117">
        <v>3528000</v>
      </c>
      <c r="B484" s="117">
        <v>2389600</v>
      </c>
    </row>
    <row r="485" spans="1:2">
      <c r="A485" s="117">
        <v>3532000</v>
      </c>
      <c r="B485" s="117">
        <v>2392400</v>
      </c>
    </row>
    <row r="486" spans="1:2">
      <c r="A486" s="117">
        <v>3536000</v>
      </c>
      <c r="B486" s="117">
        <v>2395200</v>
      </c>
    </row>
    <row r="487" spans="1:2">
      <c r="A487" s="117">
        <v>3540000</v>
      </c>
      <c r="B487" s="117">
        <v>2398000</v>
      </c>
    </row>
    <row r="488" spans="1:2">
      <c r="A488" s="117">
        <v>3544000</v>
      </c>
      <c r="B488" s="117">
        <v>2400800</v>
      </c>
    </row>
    <row r="489" spans="1:2">
      <c r="A489" s="117">
        <v>3548000</v>
      </c>
      <c r="B489" s="117">
        <v>2403600</v>
      </c>
    </row>
    <row r="490" spans="1:2">
      <c r="A490" s="117">
        <v>3552000</v>
      </c>
      <c r="B490" s="117">
        <v>2406400</v>
      </c>
    </row>
    <row r="491" spans="1:2">
      <c r="A491" s="117">
        <v>3556000</v>
      </c>
      <c r="B491" s="117">
        <v>2409200</v>
      </c>
    </row>
    <row r="492" spans="1:2">
      <c r="A492" s="117">
        <v>3560000</v>
      </c>
      <c r="B492" s="117">
        <v>2412000</v>
      </c>
    </row>
    <row r="493" spans="1:2">
      <c r="A493" s="117">
        <v>3564000</v>
      </c>
      <c r="B493" s="117">
        <v>2414800</v>
      </c>
    </row>
    <row r="494" spans="1:2">
      <c r="A494" s="117">
        <v>3568000</v>
      </c>
      <c r="B494" s="117">
        <v>2417600</v>
      </c>
    </row>
    <row r="495" spans="1:2">
      <c r="A495" s="117">
        <v>3572000</v>
      </c>
      <c r="B495" s="117">
        <v>2420400</v>
      </c>
    </row>
    <row r="496" spans="1:2">
      <c r="A496" s="117">
        <v>3576000</v>
      </c>
      <c r="B496" s="117">
        <v>2423200</v>
      </c>
    </row>
    <row r="497" spans="1:2">
      <c r="A497" s="117">
        <v>3580000</v>
      </c>
      <c r="B497" s="117">
        <v>2426000</v>
      </c>
    </row>
    <row r="498" spans="1:2">
      <c r="A498" s="117">
        <v>3584000</v>
      </c>
      <c r="B498" s="117">
        <v>2428800</v>
      </c>
    </row>
    <row r="499" spans="1:2">
      <c r="A499" s="117">
        <v>3588000</v>
      </c>
      <c r="B499" s="117">
        <v>2431600</v>
      </c>
    </row>
    <row r="500" spans="1:2">
      <c r="A500" s="117">
        <v>3592000</v>
      </c>
      <c r="B500" s="117">
        <v>2434400</v>
      </c>
    </row>
    <row r="501" spans="1:2">
      <c r="A501" s="117">
        <v>3596000</v>
      </c>
      <c r="B501" s="117">
        <v>2437200</v>
      </c>
    </row>
    <row r="502" spans="1:2">
      <c r="A502" s="117">
        <v>3600000</v>
      </c>
      <c r="B502" s="117">
        <v>2440000</v>
      </c>
    </row>
    <row r="503" spans="1:2">
      <c r="A503" s="117">
        <v>3604000</v>
      </c>
      <c r="B503" s="117">
        <v>2443200</v>
      </c>
    </row>
    <row r="504" spans="1:2">
      <c r="A504" s="117">
        <v>3608000</v>
      </c>
      <c r="B504" s="117">
        <v>2446400</v>
      </c>
    </row>
    <row r="505" spans="1:2">
      <c r="A505" s="117">
        <v>3612000</v>
      </c>
      <c r="B505" s="117">
        <v>2449600</v>
      </c>
    </row>
    <row r="506" spans="1:2">
      <c r="A506" s="117">
        <v>3616000</v>
      </c>
      <c r="B506" s="117">
        <v>2452800</v>
      </c>
    </row>
    <row r="507" spans="1:2">
      <c r="A507" s="117">
        <v>3620000</v>
      </c>
      <c r="B507" s="117">
        <v>2456000</v>
      </c>
    </row>
    <row r="508" spans="1:2">
      <c r="A508" s="117">
        <v>3624000</v>
      </c>
      <c r="B508" s="117">
        <v>2459200</v>
      </c>
    </row>
    <row r="509" spans="1:2">
      <c r="A509" s="117">
        <v>3628000</v>
      </c>
      <c r="B509" s="117">
        <v>2462400</v>
      </c>
    </row>
    <row r="510" spans="1:2">
      <c r="A510" s="117">
        <v>3632000</v>
      </c>
      <c r="B510" s="117">
        <v>2465600</v>
      </c>
    </row>
    <row r="511" spans="1:2">
      <c r="A511" s="117">
        <v>3636000</v>
      </c>
      <c r="B511" s="117">
        <v>2468800</v>
      </c>
    </row>
    <row r="512" spans="1:2">
      <c r="A512" s="117">
        <v>3640000</v>
      </c>
      <c r="B512" s="117">
        <v>2472000</v>
      </c>
    </row>
    <row r="513" spans="1:2">
      <c r="A513" s="117">
        <v>3644000</v>
      </c>
      <c r="B513" s="117">
        <v>2475200</v>
      </c>
    </row>
    <row r="514" spans="1:2">
      <c r="A514" s="117">
        <v>3648000</v>
      </c>
      <c r="B514" s="117">
        <v>2478400</v>
      </c>
    </row>
    <row r="515" spans="1:2">
      <c r="A515" s="117">
        <v>3652000</v>
      </c>
      <c r="B515" s="117">
        <v>2481600</v>
      </c>
    </row>
    <row r="516" spans="1:2">
      <c r="A516" s="117">
        <v>3656000</v>
      </c>
      <c r="B516" s="117">
        <v>2484800</v>
      </c>
    </row>
    <row r="517" spans="1:2">
      <c r="A517" s="117">
        <v>3660000</v>
      </c>
      <c r="B517" s="117">
        <v>2488000</v>
      </c>
    </row>
    <row r="518" spans="1:2">
      <c r="A518" s="117">
        <v>3664000</v>
      </c>
      <c r="B518" s="117">
        <v>2491200</v>
      </c>
    </row>
    <row r="519" spans="1:2">
      <c r="A519" s="117">
        <v>3668000</v>
      </c>
      <c r="B519" s="117">
        <v>2494400</v>
      </c>
    </row>
    <row r="520" spans="1:2">
      <c r="A520" s="117">
        <v>3672000</v>
      </c>
      <c r="B520" s="117">
        <v>2497600</v>
      </c>
    </row>
    <row r="521" spans="1:2">
      <c r="A521" s="117">
        <v>3676000</v>
      </c>
      <c r="B521" s="117">
        <v>2500800</v>
      </c>
    </row>
    <row r="522" spans="1:2">
      <c r="A522" s="117">
        <v>3680000</v>
      </c>
      <c r="B522" s="117">
        <v>2504000</v>
      </c>
    </row>
    <row r="523" spans="1:2">
      <c r="A523" s="117">
        <v>3684000</v>
      </c>
      <c r="B523" s="117">
        <v>2507200</v>
      </c>
    </row>
    <row r="524" spans="1:2">
      <c r="A524" s="117">
        <v>3688000</v>
      </c>
      <c r="B524" s="117">
        <v>2510400</v>
      </c>
    </row>
    <row r="525" spans="1:2">
      <c r="A525" s="117">
        <v>3692000</v>
      </c>
      <c r="B525" s="117">
        <v>2513600</v>
      </c>
    </row>
    <row r="526" spans="1:2">
      <c r="A526" s="117">
        <v>3696000</v>
      </c>
      <c r="B526" s="117">
        <v>2516800</v>
      </c>
    </row>
    <row r="527" spans="1:2">
      <c r="A527" s="117">
        <v>3700000</v>
      </c>
      <c r="B527" s="117">
        <v>2520000</v>
      </c>
    </row>
    <row r="528" spans="1:2">
      <c r="A528" s="117">
        <v>3704000</v>
      </c>
      <c r="B528" s="117">
        <v>2523200</v>
      </c>
    </row>
    <row r="529" spans="1:2">
      <c r="A529" s="117">
        <v>3708000</v>
      </c>
      <c r="B529" s="117">
        <v>2526400</v>
      </c>
    </row>
    <row r="530" spans="1:2">
      <c r="A530" s="117">
        <v>3712000</v>
      </c>
      <c r="B530" s="117">
        <v>2529600</v>
      </c>
    </row>
    <row r="531" spans="1:2">
      <c r="A531" s="117">
        <v>3716000</v>
      </c>
      <c r="B531" s="117">
        <v>2532800</v>
      </c>
    </row>
    <row r="532" spans="1:2">
      <c r="A532" s="117">
        <v>3720000</v>
      </c>
      <c r="B532" s="117">
        <v>2536000</v>
      </c>
    </row>
    <row r="533" spans="1:2">
      <c r="A533" s="117">
        <v>3724000</v>
      </c>
      <c r="B533" s="117">
        <v>2539200</v>
      </c>
    </row>
    <row r="534" spans="1:2">
      <c r="A534" s="117">
        <v>3728000</v>
      </c>
      <c r="B534" s="117">
        <v>2542400</v>
      </c>
    </row>
    <row r="535" spans="1:2">
      <c r="A535" s="117">
        <v>3732000</v>
      </c>
      <c r="B535" s="117">
        <v>2545600</v>
      </c>
    </row>
    <row r="536" spans="1:2">
      <c r="A536" s="117">
        <v>3736000</v>
      </c>
      <c r="B536" s="117">
        <v>2548800</v>
      </c>
    </row>
    <row r="537" spans="1:2">
      <c r="A537" s="117">
        <v>3740000</v>
      </c>
      <c r="B537" s="117">
        <v>2552000</v>
      </c>
    </row>
    <row r="538" spans="1:2">
      <c r="A538" s="117">
        <v>3744000</v>
      </c>
      <c r="B538" s="117">
        <v>2555200</v>
      </c>
    </row>
    <row r="539" spans="1:2">
      <c r="A539" s="117">
        <v>3748000</v>
      </c>
      <c r="B539" s="117">
        <v>2558400</v>
      </c>
    </row>
    <row r="540" spans="1:2">
      <c r="A540" s="117">
        <v>3752000</v>
      </c>
      <c r="B540" s="117">
        <v>2561600</v>
      </c>
    </row>
    <row r="541" spans="1:2">
      <c r="A541" s="117">
        <v>3756000</v>
      </c>
      <c r="B541" s="117">
        <v>2564800</v>
      </c>
    </row>
    <row r="542" spans="1:2">
      <c r="A542" s="117">
        <v>3760000</v>
      </c>
      <c r="B542" s="117">
        <v>2568000</v>
      </c>
    </row>
    <row r="543" spans="1:2">
      <c r="A543" s="117">
        <v>3764000</v>
      </c>
      <c r="B543" s="117">
        <v>2571200</v>
      </c>
    </row>
    <row r="544" spans="1:2">
      <c r="A544" s="117">
        <v>3768000</v>
      </c>
      <c r="B544" s="117">
        <v>2574400</v>
      </c>
    </row>
    <row r="545" spans="1:2">
      <c r="A545" s="117">
        <v>3772000</v>
      </c>
      <c r="B545" s="117">
        <v>2577600</v>
      </c>
    </row>
    <row r="546" spans="1:2">
      <c r="A546" s="117">
        <v>3776000</v>
      </c>
      <c r="B546" s="117">
        <v>2580800</v>
      </c>
    </row>
    <row r="547" spans="1:2">
      <c r="A547" s="117">
        <v>3780000</v>
      </c>
      <c r="B547" s="117">
        <v>2584000</v>
      </c>
    </row>
    <row r="548" spans="1:2">
      <c r="A548" s="117">
        <v>3784000</v>
      </c>
      <c r="B548" s="117">
        <v>2587200</v>
      </c>
    </row>
    <row r="549" spans="1:2">
      <c r="A549" s="117">
        <v>3788000</v>
      </c>
      <c r="B549" s="117">
        <v>2590400</v>
      </c>
    </row>
    <row r="550" spans="1:2">
      <c r="A550" s="117">
        <v>3792000</v>
      </c>
      <c r="B550" s="117">
        <v>2593600</v>
      </c>
    </row>
    <row r="551" spans="1:2">
      <c r="A551" s="117">
        <v>3796000</v>
      </c>
      <c r="B551" s="117">
        <v>2596800</v>
      </c>
    </row>
    <row r="552" spans="1:2">
      <c r="A552" s="117">
        <v>3800000</v>
      </c>
      <c r="B552" s="117">
        <v>2600000</v>
      </c>
    </row>
    <row r="553" spans="1:2">
      <c r="A553" s="117">
        <v>3804000</v>
      </c>
      <c r="B553" s="117">
        <v>2603200</v>
      </c>
    </row>
    <row r="554" spans="1:2">
      <c r="A554" s="117">
        <v>3808000</v>
      </c>
      <c r="B554" s="117">
        <v>2606400</v>
      </c>
    </row>
    <row r="555" spans="1:2">
      <c r="A555" s="117">
        <v>3812000</v>
      </c>
      <c r="B555" s="117">
        <v>2609600</v>
      </c>
    </row>
    <row r="556" spans="1:2">
      <c r="A556" s="117">
        <v>3816000</v>
      </c>
      <c r="B556" s="117">
        <v>2612800</v>
      </c>
    </row>
    <row r="557" spans="1:2">
      <c r="A557" s="117">
        <v>3820000</v>
      </c>
      <c r="B557" s="117">
        <v>2616000</v>
      </c>
    </row>
    <row r="558" spans="1:2">
      <c r="A558" s="117">
        <v>3824000</v>
      </c>
      <c r="B558" s="117">
        <v>2619200</v>
      </c>
    </row>
    <row r="559" spans="1:2">
      <c r="A559" s="117">
        <v>3828000</v>
      </c>
      <c r="B559" s="117">
        <v>2622400</v>
      </c>
    </row>
    <row r="560" spans="1:2">
      <c r="A560" s="117">
        <v>3832000</v>
      </c>
      <c r="B560" s="117">
        <v>2625600</v>
      </c>
    </row>
    <row r="561" spans="1:2">
      <c r="A561" s="117">
        <v>3836000</v>
      </c>
      <c r="B561" s="117">
        <v>2628800</v>
      </c>
    </row>
    <row r="562" spans="1:2">
      <c r="A562" s="117">
        <v>3840000</v>
      </c>
      <c r="B562" s="117">
        <v>2632000</v>
      </c>
    </row>
    <row r="563" spans="1:2">
      <c r="A563" s="117">
        <v>3844000</v>
      </c>
      <c r="B563" s="117">
        <v>2635200</v>
      </c>
    </row>
    <row r="564" spans="1:2">
      <c r="A564" s="117">
        <v>3848000</v>
      </c>
      <c r="B564" s="117">
        <v>2638400</v>
      </c>
    </row>
    <row r="565" spans="1:2">
      <c r="A565" s="117">
        <v>3852000</v>
      </c>
      <c r="B565" s="117">
        <v>2641600</v>
      </c>
    </row>
    <row r="566" spans="1:2">
      <c r="A566" s="117">
        <v>3856000</v>
      </c>
      <c r="B566" s="117">
        <v>2644800</v>
      </c>
    </row>
    <row r="567" spans="1:2">
      <c r="A567" s="117">
        <v>3860000</v>
      </c>
      <c r="B567" s="117">
        <v>2648000</v>
      </c>
    </row>
    <row r="568" spans="1:2">
      <c r="A568" s="117">
        <v>3864000</v>
      </c>
      <c r="B568" s="117">
        <v>2651200</v>
      </c>
    </row>
    <row r="569" spans="1:2">
      <c r="A569" s="117">
        <v>3868000</v>
      </c>
      <c r="B569" s="117">
        <v>2654400</v>
      </c>
    </row>
    <row r="570" spans="1:2">
      <c r="A570" s="117">
        <v>3872000</v>
      </c>
      <c r="B570" s="117">
        <v>2657600</v>
      </c>
    </row>
    <row r="571" spans="1:2">
      <c r="A571" s="117">
        <v>3876000</v>
      </c>
      <c r="B571" s="117">
        <v>2660800</v>
      </c>
    </row>
    <row r="572" spans="1:2">
      <c r="A572" s="117">
        <v>3880000</v>
      </c>
      <c r="B572" s="117">
        <v>2664000</v>
      </c>
    </row>
    <row r="573" spans="1:2">
      <c r="A573" s="117">
        <v>3884000</v>
      </c>
      <c r="B573" s="117">
        <v>2667200</v>
      </c>
    </row>
    <row r="574" spans="1:2">
      <c r="A574" s="117">
        <v>3888000</v>
      </c>
      <c r="B574" s="117">
        <v>2670400</v>
      </c>
    </row>
    <row r="575" spans="1:2">
      <c r="A575" s="117">
        <v>3892000</v>
      </c>
      <c r="B575" s="117">
        <v>2673600</v>
      </c>
    </row>
    <row r="576" spans="1:2">
      <c r="A576" s="117">
        <v>3896000</v>
      </c>
      <c r="B576" s="117">
        <v>2676800</v>
      </c>
    </row>
    <row r="577" spans="1:2">
      <c r="A577" s="117">
        <v>3900000</v>
      </c>
      <c r="B577" s="117">
        <v>2680000</v>
      </c>
    </row>
    <row r="578" spans="1:2">
      <c r="A578" s="117">
        <v>3904000</v>
      </c>
      <c r="B578" s="117">
        <v>2683200</v>
      </c>
    </row>
    <row r="579" spans="1:2">
      <c r="A579" s="117">
        <v>3908000</v>
      </c>
      <c r="B579" s="117">
        <v>2686400</v>
      </c>
    </row>
    <row r="580" spans="1:2">
      <c r="A580" s="117">
        <v>3912000</v>
      </c>
      <c r="B580" s="117">
        <v>2689600</v>
      </c>
    </row>
    <row r="581" spans="1:2">
      <c r="A581" s="117">
        <v>3916000</v>
      </c>
      <c r="B581" s="117">
        <v>2692800</v>
      </c>
    </row>
    <row r="582" spans="1:2">
      <c r="A582" s="117">
        <v>3920000</v>
      </c>
      <c r="B582" s="117">
        <v>2696000</v>
      </c>
    </row>
    <row r="583" spans="1:2">
      <c r="A583" s="117">
        <v>3924000</v>
      </c>
      <c r="B583" s="117">
        <v>2699200</v>
      </c>
    </row>
    <row r="584" spans="1:2">
      <c r="A584" s="117">
        <v>3928000</v>
      </c>
      <c r="B584" s="117">
        <v>2702400</v>
      </c>
    </row>
    <row r="585" spans="1:2">
      <c r="A585" s="117">
        <v>3932000</v>
      </c>
      <c r="B585" s="117">
        <v>2705600</v>
      </c>
    </row>
    <row r="586" spans="1:2">
      <c r="A586" s="117">
        <v>3936000</v>
      </c>
      <c r="B586" s="117">
        <v>2708800</v>
      </c>
    </row>
    <row r="587" spans="1:2">
      <c r="A587" s="117">
        <v>3940000</v>
      </c>
      <c r="B587" s="117">
        <v>2712000</v>
      </c>
    </row>
    <row r="588" spans="1:2">
      <c r="A588" s="117">
        <v>3944000</v>
      </c>
      <c r="B588" s="117">
        <v>2715200</v>
      </c>
    </row>
    <row r="589" spans="1:2">
      <c r="A589" s="117">
        <v>3948000</v>
      </c>
      <c r="B589" s="117">
        <v>2718400</v>
      </c>
    </row>
    <row r="590" spans="1:2">
      <c r="A590" s="117">
        <v>3952000</v>
      </c>
      <c r="B590" s="117">
        <v>2721600</v>
      </c>
    </row>
    <row r="591" spans="1:2">
      <c r="A591" s="117">
        <v>3956000</v>
      </c>
      <c r="B591" s="117">
        <v>2724800</v>
      </c>
    </row>
    <row r="592" spans="1:2">
      <c r="A592" s="117">
        <v>3960000</v>
      </c>
      <c r="B592" s="117">
        <v>2728000</v>
      </c>
    </row>
    <row r="593" spans="1:2">
      <c r="A593" s="117">
        <v>3964000</v>
      </c>
      <c r="B593" s="117">
        <v>2731200</v>
      </c>
    </row>
    <row r="594" spans="1:2">
      <c r="A594" s="117">
        <v>3968000</v>
      </c>
      <c r="B594" s="117">
        <v>2734400</v>
      </c>
    </row>
    <row r="595" spans="1:2">
      <c r="A595" s="117">
        <v>3972000</v>
      </c>
      <c r="B595" s="117">
        <v>2737600</v>
      </c>
    </row>
    <row r="596" spans="1:2">
      <c r="A596" s="117">
        <v>3976000</v>
      </c>
      <c r="B596" s="117">
        <v>2740800</v>
      </c>
    </row>
    <row r="597" spans="1:2">
      <c r="A597" s="117">
        <v>3980000</v>
      </c>
      <c r="B597" s="117">
        <v>2744000</v>
      </c>
    </row>
    <row r="598" spans="1:2">
      <c r="A598" s="117">
        <v>3984000</v>
      </c>
      <c r="B598" s="117">
        <v>2747200</v>
      </c>
    </row>
    <row r="599" spans="1:2">
      <c r="A599" s="117">
        <v>3988000</v>
      </c>
      <c r="B599" s="117">
        <v>2750400</v>
      </c>
    </row>
    <row r="600" spans="1:2">
      <c r="A600" s="117">
        <v>3992000</v>
      </c>
      <c r="B600" s="117">
        <v>2753600</v>
      </c>
    </row>
    <row r="601" spans="1:2">
      <c r="A601" s="117">
        <v>3996000</v>
      </c>
      <c r="B601" s="117">
        <v>2756800</v>
      </c>
    </row>
    <row r="602" spans="1:2">
      <c r="A602" s="117">
        <v>4000000</v>
      </c>
      <c r="B602" s="117">
        <v>2760000</v>
      </c>
    </row>
    <row r="603" spans="1:2">
      <c r="A603" s="117">
        <v>4004000</v>
      </c>
      <c r="B603" s="117">
        <v>2763200</v>
      </c>
    </row>
    <row r="604" spans="1:2">
      <c r="A604" s="117">
        <v>4008000</v>
      </c>
      <c r="B604" s="117">
        <v>2766400</v>
      </c>
    </row>
    <row r="605" spans="1:2">
      <c r="A605" s="117">
        <v>4012000</v>
      </c>
      <c r="B605" s="117">
        <v>2769600</v>
      </c>
    </row>
    <row r="606" spans="1:2">
      <c r="A606" s="117">
        <v>4016000</v>
      </c>
      <c r="B606" s="117">
        <v>2772800</v>
      </c>
    </row>
    <row r="607" spans="1:2">
      <c r="A607" s="117">
        <v>4020000</v>
      </c>
      <c r="B607" s="117">
        <v>2776000</v>
      </c>
    </row>
    <row r="608" spans="1:2">
      <c r="A608" s="117">
        <v>4024000</v>
      </c>
      <c r="B608" s="117">
        <v>2779200</v>
      </c>
    </row>
    <row r="609" spans="1:2">
      <c r="A609" s="117">
        <v>4028000</v>
      </c>
      <c r="B609" s="117">
        <v>2782400</v>
      </c>
    </row>
    <row r="610" spans="1:2">
      <c r="A610" s="117">
        <v>4032000</v>
      </c>
      <c r="B610" s="117">
        <v>2785600</v>
      </c>
    </row>
    <row r="611" spans="1:2">
      <c r="A611" s="117">
        <v>4036000</v>
      </c>
      <c r="B611" s="117">
        <v>2788800</v>
      </c>
    </row>
    <row r="612" spans="1:2">
      <c r="A612" s="117">
        <v>4040000</v>
      </c>
      <c r="B612" s="117">
        <v>2792000</v>
      </c>
    </row>
    <row r="613" spans="1:2">
      <c r="A613" s="117">
        <v>4044000</v>
      </c>
      <c r="B613" s="117">
        <v>2795200</v>
      </c>
    </row>
    <row r="614" spans="1:2">
      <c r="A614" s="117">
        <v>4048000</v>
      </c>
      <c r="B614" s="117">
        <v>2798400</v>
      </c>
    </row>
    <row r="615" spans="1:2">
      <c r="A615" s="117">
        <v>4052000</v>
      </c>
      <c r="B615" s="117">
        <v>2801600</v>
      </c>
    </row>
    <row r="616" spans="1:2">
      <c r="A616" s="117">
        <v>4056000</v>
      </c>
      <c r="B616" s="117">
        <v>2804800</v>
      </c>
    </row>
    <row r="617" spans="1:2">
      <c r="A617" s="117">
        <v>4060000</v>
      </c>
      <c r="B617" s="117">
        <v>2808000</v>
      </c>
    </row>
    <row r="618" spans="1:2">
      <c r="A618" s="117">
        <v>4064000</v>
      </c>
      <c r="B618" s="117">
        <v>2811200</v>
      </c>
    </row>
    <row r="619" spans="1:2">
      <c r="A619" s="117">
        <v>4068000</v>
      </c>
      <c r="B619" s="117">
        <v>2814400</v>
      </c>
    </row>
    <row r="620" spans="1:2">
      <c r="A620" s="117">
        <v>4072000</v>
      </c>
      <c r="B620" s="117">
        <v>2817600</v>
      </c>
    </row>
    <row r="621" spans="1:2">
      <c r="A621" s="117">
        <v>4076000</v>
      </c>
      <c r="B621" s="117">
        <v>2820800</v>
      </c>
    </row>
    <row r="622" spans="1:2">
      <c r="A622" s="117">
        <v>4080000</v>
      </c>
      <c r="B622" s="117">
        <v>2824000</v>
      </c>
    </row>
    <row r="623" spans="1:2">
      <c r="A623" s="117">
        <v>4084000</v>
      </c>
      <c r="B623" s="117">
        <v>2827200</v>
      </c>
    </row>
    <row r="624" spans="1:2">
      <c r="A624" s="117">
        <v>4088000</v>
      </c>
      <c r="B624" s="117">
        <v>2830400</v>
      </c>
    </row>
    <row r="625" spans="1:2">
      <c r="A625" s="117">
        <v>4092000</v>
      </c>
      <c r="B625" s="117">
        <v>2833600</v>
      </c>
    </row>
    <row r="626" spans="1:2">
      <c r="A626" s="117">
        <v>4096000</v>
      </c>
      <c r="B626" s="117">
        <v>2836800</v>
      </c>
    </row>
    <row r="627" spans="1:2">
      <c r="A627" s="117">
        <v>4100000</v>
      </c>
      <c r="B627" s="117">
        <v>2840000</v>
      </c>
    </row>
    <row r="628" spans="1:2">
      <c r="A628" s="117">
        <v>4104000</v>
      </c>
      <c r="B628" s="117">
        <v>2843200</v>
      </c>
    </row>
    <row r="629" spans="1:2">
      <c r="A629" s="117">
        <v>4108000</v>
      </c>
      <c r="B629" s="117">
        <v>2846400</v>
      </c>
    </row>
    <row r="630" spans="1:2">
      <c r="A630" s="117">
        <v>4112000</v>
      </c>
      <c r="B630" s="117">
        <v>2849600</v>
      </c>
    </row>
    <row r="631" spans="1:2">
      <c r="A631" s="117">
        <v>4116000</v>
      </c>
      <c r="B631" s="117">
        <v>2852800</v>
      </c>
    </row>
    <row r="632" spans="1:2">
      <c r="A632" s="117">
        <v>4120000</v>
      </c>
      <c r="B632" s="117">
        <v>2856000</v>
      </c>
    </row>
    <row r="633" spans="1:2">
      <c r="A633" s="117">
        <v>4124000</v>
      </c>
      <c r="B633" s="117">
        <v>2859200</v>
      </c>
    </row>
    <row r="634" spans="1:2">
      <c r="A634" s="117">
        <v>4128000</v>
      </c>
      <c r="B634" s="117">
        <v>2862400</v>
      </c>
    </row>
    <row r="635" spans="1:2">
      <c r="A635" s="117">
        <v>4132000</v>
      </c>
      <c r="B635" s="117">
        <v>2865600</v>
      </c>
    </row>
    <row r="636" spans="1:2">
      <c r="A636" s="117">
        <v>4136000</v>
      </c>
      <c r="B636" s="117">
        <v>2868800</v>
      </c>
    </row>
    <row r="637" spans="1:2">
      <c r="A637" s="117">
        <v>4140000</v>
      </c>
      <c r="B637" s="117">
        <v>2872000</v>
      </c>
    </row>
    <row r="638" spans="1:2">
      <c r="A638" s="117">
        <v>4144000</v>
      </c>
      <c r="B638" s="117">
        <v>2875200</v>
      </c>
    </row>
    <row r="639" spans="1:2">
      <c r="A639" s="117">
        <v>4148000</v>
      </c>
      <c r="B639" s="117">
        <v>2878400</v>
      </c>
    </row>
    <row r="640" spans="1:2">
      <c r="A640" s="117">
        <v>4152000</v>
      </c>
      <c r="B640" s="117">
        <v>2881600</v>
      </c>
    </row>
    <row r="641" spans="1:2">
      <c r="A641" s="117">
        <v>4156000</v>
      </c>
      <c r="B641" s="117">
        <v>2884800</v>
      </c>
    </row>
    <row r="642" spans="1:2">
      <c r="A642" s="117">
        <v>4160000</v>
      </c>
      <c r="B642" s="117">
        <v>2888000</v>
      </c>
    </row>
    <row r="643" spans="1:2">
      <c r="A643" s="117">
        <v>4164000</v>
      </c>
      <c r="B643" s="117">
        <v>2891200</v>
      </c>
    </row>
    <row r="644" spans="1:2">
      <c r="A644" s="117">
        <v>4168000</v>
      </c>
      <c r="B644" s="117">
        <v>2894400</v>
      </c>
    </row>
    <row r="645" spans="1:2">
      <c r="A645" s="117">
        <v>4172000</v>
      </c>
      <c r="B645" s="117">
        <v>2897600</v>
      </c>
    </row>
    <row r="646" spans="1:2">
      <c r="A646" s="117">
        <v>4176000</v>
      </c>
      <c r="B646" s="117">
        <v>2900800</v>
      </c>
    </row>
    <row r="647" spans="1:2">
      <c r="A647" s="117">
        <v>4180000</v>
      </c>
      <c r="B647" s="117">
        <v>2904000</v>
      </c>
    </row>
    <row r="648" spans="1:2">
      <c r="A648" s="117">
        <v>4184000</v>
      </c>
      <c r="B648" s="117">
        <v>2907200</v>
      </c>
    </row>
    <row r="649" spans="1:2">
      <c r="A649" s="117">
        <v>4188000</v>
      </c>
      <c r="B649" s="117">
        <v>2910400</v>
      </c>
    </row>
    <row r="650" spans="1:2">
      <c r="A650" s="117">
        <v>4192000</v>
      </c>
      <c r="B650" s="117">
        <v>2913600</v>
      </c>
    </row>
    <row r="651" spans="1:2">
      <c r="A651" s="117">
        <v>4196000</v>
      </c>
      <c r="B651" s="117">
        <v>2916800</v>
      </c>
    </row>
    <row r="652" spans="1:2">
      <c r="A652" s="117">
        <v>4200000</v>
      </c>
      <c r="B652" s="117">
        <v>2920000</v>
      </c>
    </row>
    <row r="653" spans="1:2">
      <c r="A653" s="117">
        <v>4204000</v>
      </c>
      <c r="B653" s="117">
        <v>2923200</v>
      </c>
    </row>
    <row r="654" spans="1:2">
      <c r="A654" s="117">
        <v>4208000</v>
      </c>
      <c r="B654" s="117">
        <v>2926400</v>
      </c>
    </row>
    <row r="655" spans="1:2">
      <c r="A655" s="117">
        <v>4212000</v>
      </c>
      <c r="B655" s="117">
        <v>2929600</v>
      </c>
    </row>
    <row r="656" spans="1:2">
      <c r="A656" s="117">
        <v>4216000</v>
      </c>
      <c r="B656" s="117">
        <v>2932800</v>
      </c>
    </row>
    <row r="657" spans="1:2">
      <c r="A657" s="117">
        <v>4220000</v>
      </c>
      <c r="B657" s="117">
        <v>2936000</v>
      </c>
    </row>
    <row r="658" spans="1:2">
      <c r="A658" s="117">
        <v>4224000</v>
      </c>
      <c r="B658" s="117">
        <v>2939200</v>
      </c>
    </row>
    <row r="659" spans="1:2">
      <c r="A659" s="117">
        <v>4228000</v>
      </c>
      <c r="B659" s="117">
        <v>2942400</v>
      </c>
    </row>
    <row r="660" spans="1:2">
      <c r="A660" s="117">
        <v>4232000</v>
      </c>
      <c r="B660" s="117">
        <v>2945600</v>
      </c>
    </row>
    <row r="661" spans="1:2">
      <c r="A661" s="117">
        <v>4236000</v>
      </c>
      <c r="B661" s="117">
        <v>2948800</v>
      </c>
    </row>
    <row r="662" spans="1:2">
      <c r="A662" s="117">
        <v>4240000</v>
      </c>
      <c r="B662" s="117">
        <v>2952000</v>
      </c>
    </row>
    <row r="663" spans="1:2">
      <c r="A663" s="117">
        <v>4244000</v>
      </c>
      <c r="B663" s="117">
        <v>2955200</v>
      </c>
    </row>
    <row r="664" spans="1:2">
      <c r="A664" s="117">
        <v>4248000</v>
      </c>
      <c r="B664" s="117">
        <v>2958400</v>
      </c>
    </row>
    <row r="665" spans="1:2">
      <c r="A665" s="117">
        <v>4252000</v>
      </c>
      <c r="B665" s="117">
        <v>2961600</v>
      </c>
    </row>
    <row r="666" spans="1:2">
      <c r="A666" s="117">
        <v>4256000</v>
      </c>
      <c r="B666" s="117">
        <v>2964800</v>
      </c>
    </row>
    <row r="667" spans="1:2">
      <c r="A667" s="117">
        <v>4260000</v>
      </c>
      <c r="B667" s="117">
        <v>2968000</v>
      </c>
    </row>
    <row r="668" spans="1:2">
      <c r="A668" s="117">
        <v>4264000</v>
      </c>
      <c r="B668" s="117">
        <v>2971200</v>
      </c>
    </row>
    <row r="669" spans="1:2">
      <c r="A669" s="117">
        <v>4268000</v>
      </c>
      <c r="B669" s="117">
        <v>2974400</v>
      </c>
    </row>
    <row r="670" spans="1:2">
      <c r="A670" s="117">
        <v>4272000</v>
      </c>
      <c r="B670" s="117">
        <v>2977600</v>
      </c>
    </row>
    <row r="671" spans="1:2">
      <c r="A671" s="117">
        <v>4276000</v>
      </c>
      <c r="B671" s="117">
        <v>2980800</v>
      </c>
    </row>
    <row r="672" spans="1:2">
      <c r="A672" s="117">
        <v>4280000</v>
      </c>
      <c r="B672" s="117">
        <v>2984000</v>
      </c>
    </row>
    <row r="673" spans="1:2">
      <c r="A673" s="117">
        <v>4284000</v>
      </c>
      <c r="B673" s="117">
        <v>2987200</v>
      </c>
    </row>
    <row r="674" spans="1:2">
      <c r="A674" s="117">
        <v>4288000</v>
      </c>
      <c r="B674" s="117">
        <v>2990400</v>
      </c>
    </row>
    <row r="675" spans="1:2">
      <c r="A675" s="117">
        <v>4292000</v>
      </c>
      <c r="B675" s="117">
        <v>2993600</v>
      </c>
    </row>
    <row r="676" spans="1:2">
      <c r="A676" s="117">
        <v>4296000</v>
      </c>
      <c r="B676" s="117">
        <v>2996800</v>
      </c>
    </row>
    <row r="677" spans="1:2">
      <c r="A677" s="117">
        <v>4300000</v>
      </c>
      <c r="B677" s="117">
        <v>3000000</v>
      </c>
    </row>
    <row r="678" spans="1:2">
      <c r="A678" s="117">
        <v>4304000</v>
      </c>
      <c r="B678" s="117">
        <v>3003200</v>
      </c>
    </row>
    <row r="679" spans="1:2">
      <c r="A679" s="117">
        <v>4308000</v>
      </c>
      <c r="B679" s="117">
        <v>3006400</v>
      </c>
    </row>
    <row r="680" spans="1:2">
      <c r="A680" s="117">
        <v>4312000</v>
      </c>
      <c r="B680" s="117">
        <v>3009600</v>
      </c>
    </row>
    <row r="681" spans="1:2">
      <c r="A681" s="117">
        <v>4316000</v>
      </c>
      <c r="B681" s="117">
        <v>3012800</v>
      </c>
    </row>
    <row r="682" spans="1:2">
      <c r="A682" s="117">
        <v>4320000</v>
      </c>
      <c r="B682" s="117">
        <v>3016000</v>
      </c>
    </row>
    <row r="683" spans="1:2">
      <c r="A683" s="117">
        <v>4324000</v>
      </c>
      <c r="B683" s="117">
        <v>3019200</v>
      </c>
    </row>
    <row r="684" spans="1:2">
      <c r="A684" s="117">
        <v>4328000</v>
      </c>
      <c r="B684" s="117">
        <v>3022400</v>
      </c>
    </row>
    <row r="685" spans="1:2">
      <c r="A685" s="117">
        <v>4332000</v>
      </c>
      <c r="B685" s="117">
        <v>3025600</v>
      </c>
    </row>
    <row r="686" spans="1:2">
      <c r="A686" s="117">
        <v>4336000</v>
      </c>
      <c r="B686" s="117">
        <v>3028800</v>
      </c>
    </row>
    <row r="687" spans="1:2">
      <c r="A687" s="117">
        <v>4340000</v>
      </c>
      <c r="B687" s="117">
        <v>3032000</v>
      </c>
    </row>
    <row r="688" spans="1:2">
      <c r="A688" s="117">
        <v>4344000</v>
      </c>
      <c r="B688" s="117">
        <v>3035200</v>
      </c>
    </row>
    <row r="689" spans="1:2">
      <c r="A689" s="117">
        <v>4348000</v>
      </c>
      <c r="B689" s="117">
        <v>3038400</v>
      </c>
    </row>
    <row r="690" spans="1:2">
      <c r="A690" s="117">
        <v>4352000</v>
      </c>
      <c r="B690" s="117">
        <v>3041600</v>
      </c>
    </row>
    <row r="691" spans="1:2">
      <c r="A691" s="117">
        <v>4356000</v>
      </c>
      <c r="B691" s="117">
        <v>3044800</v>
      </c>
    </row>
    <row r="692" spans="1:2">
      <c r="A692" s="117">
        <v>4360000</v>
      </c>
      <c r="B692" s="117">
        <v>3048000</v>
      </c>
    </row>
    <row r="693" spans="1:2">
      <c r="A693" s="117">
        <v>4364000</v>
      </c>
      <c r="B693" s="117">
        <v>3051200</v>
      </c>
    </row>
    <row r="694" spans="1:2">
      <c r="A694" s="117">
        <v>4368000</v>
      </c>
      <c r="B694" s="117">
        <v>3054400</v>
      </c>
    </row>
    <row r="695" spans="1:2">
      <c r="A695" s="117">
        <v>4372000</v>
      </c>
      <c r="B695" s="117">
        <v>3057600</v>
      </c>
    </row>
    <row r="696" spans="1:2">
      <c r="A696" s="117">
        <v>4376000</v>
      </c>
      <c r="B696" s="117">
        <v>3060800</v>
      </c>
    </row>
    <row r="697" spans="1:2">
      <c r="A697" s="117">
        <v>4380000</v>
      </c>
      <c r="B697" s="117">
        <v>3064000</v>
      </c>
    </row>
    <row r="698" spans="1:2">
      <c r="A698" s="117">
        <v>4384000</v>
      </c>
      <c r="B698" s="117">
        <v>3067200</v>
      </c>
    </row>
    <row r="699" spans="1:2">
      <c r="A699" s="117">
        <v>4388000</v>
      </c>
      <c r="B699" s="117">
        <v>3070400</v>
      </c>
    </row>
    <row r="700" spans="1:2">
      <c r="A700" s="117">
        <v>4392000</v>
      </c>
      <c r="B700" s="117">
        <v>3073600</v>
      </c>
    </row>
    <row r="701" spans="1:2">
      <c r="A701" s="117">
        <v>4396000</v>
      </c>
      <c r="B701" s="117">
        <v>3076800</v>
      </c>
    </row>
    <row r="702" spans="1:2">
      <c r="A702" s="117">
        <v>4400000</v>
      </c>
      <c r="B702" s="117">
        <v>3080000</v>
      </c>
    </row>
    <row r="703" spans="1:2">
      <c r="A703" s="117">
        <v>4404000</v>
      </c>
      <c r="B703" s="117">
        <v>3083200</v>
      </c>
    </row>
    <row r="704" spans="1:2">
      <c r="A704" s="117">
        <v>4408000</v>
      </c>
      <c r="B704" s="117">
        <v>3086400</v>
      </c>
    </row>
    <row r="705" spans="1:2">
      <c r="A705" s="117">
        <v>4412000</v>
      </c>
      <c r="B705" s="117">
        <v>3089600</v>
      </c>
    </row>
    <row r="706" spans="1:2">
      <c r="A706" s="117">
        <v>4416000</v>
      </c>
      <c r="B706" s="117">
        <v>3092800</v>
      </c>
    </row>
    <row r="707" spans="1:2">
      <c r="A707" s="117">
        <v>4420000</v>
      </c>
      <c r="B707" s="117">
        <v>3096000</v>
      </c>
    </row>
    <row r="708" spans="1:2">
      <c r="A708" s="117">
        <v>4424000</v>
      </c>
      <c r="B708" s="117">
        <v>3099200</v>
      </c>
    </row>
    <row r="709" spans="1:2">
      <c r="A709" s="117">
        <v>4428000</v>
      </c>
      <c r="B709" s="117">
        <v>3102400</v>
      </c>
    </row>
    <row r="710" spans="1:2">
      <c r="A710" s="117">
        <v>4432000</v>
      </c>
      <c r="B710" s="117">
        <v>3105600</v>
      </c>
    </row>
    <row r="711" spans="1:2">
      <c r="A711" s="117">
        <v>4436000</v>
      </c>
      <c r="B711" s="117">
        <v>3108800</v>
      </c>
    </row>
    <row r="712" spans="1:2">
      <c r="A712" s="117">
        <v>4440000</v>
      </c>
      <c r="B712" s="117">
        <v>3112000</v>
      </c>
    </row>
    <row r="713" spans="1:2">
      <c r="A713" s="117">
        <v>4444000</v>
      </c>
      <c r="B713" s="117">
        <v>3115200</v>
      </c>
    </row>
    <row r="714" spans="1:2">
      <c r="A714" s="117">
        <v>4448000</v>
      </c>
      <c r="B714" s="117">
        <v>3118400</v>
      </c>
    </row>
    <row r="715" spans="1:2">
      <c r="A715" s="117">
        <v>4452000</v>
      </c>
      <c r="B715" s="117">
        <v>3121600</v>
      </c>
    </row>
    <row r="716" spans="1:2">
      <c r="A716" s="117">
        <v>4456000</v>
      </c>
      <c r="B716" s="117">
        <v>3124800</v>
      </c>
    </row>
    <row r="717" spans="1:2">
      <c r="A717" s="117">
        <v>4460000</v>
      </c>
      <c r="B717" s="117">
        <v>3128000</v>
      </c>
    </row>
    <row r="718" spans="1:2">
      <c r="A718" s="117">
        <v>4464000</v>
      </c>
      <c r="B718" s="117">
        <v>3131200</v>
      </c>
    </row>
    <row r="719" spans="1:2">
      <c r="A719" s="117">
        <v>4468000</v>
      </c>
      <c r="B719" s="117">
        <v>3134400</v>
      </c>
    </row>
    <row r="720" spans="1:2">
      <c r="A720" s="117">
        <v>4472000</v>
      </c>
      <c r="B720" s="117">
        <v>3137600</v>
      </c>
    </row>
    <row r="721" spans="1:2">
      <c r="A721" s="117">
        <v>4476000</v>
      </c>
      <c r="B721" s="117">
        <v>3140800</v>
      </c>
    </row>
    <row r="722" spans="1:2">
      <c r="A722" s="117">
        <v>4480000</v>
      </c>
      <c r="B722" s="117">
        <v>3144000</v>
      </c>
    </row>
    <row r="723" spans="1:2">
      <c r="A723" s="117">
        <v>4484000</v>
      </c>
      <c r="B723" s="117">
        <v>3147200</v>
      </c>
    </row>
    <row r="724" spans="1:2">
      <c r="A724" s="117">
        <v>4488000</v>
      </c>
      <c r="B724" s="117">
        <v>3150400</v>
      </c>
    </row>
    <row r="725" spans="1:2">
      <c r="A725" s="117">
        <v>4492000</v>
      </c>
      <c r="B725" s="117">
        <v>3153600</v>
      </c>
    </row>
    <row r="726" spans="1:2">
      <c r="A726" s="117">
        <v>4496000</v>
      </c>
      <c r="B726" s="117">
        <v>3156800</v>
      </c>
    </row>
    <row r="727" spans="1:2">
      <c r="A727" s="117">
        <v>4500000</v>
      </c>
      <c r="B727" s="117">
        <v>3160000</v>
      </c>
    </row>
    <row r="728" spans="1:2">
      <c r="A728" s="117">
        <v>4504000</v>
      </c>
      <c r="B728" s="117">
        <v>3163200</v>
      </c>
    </row>
    <row r="729" spans="1:2">
      <c r="A729" s="117">
        <v>4508000</v>
      </c>
      <c r="B729" s="117">
        <v>3166400</v>
      </c>
    </row>
    <row r="730" spans="1:2">
      <c r="A730" s="117">
        <v>4512000</v>
      </c>
      <c r="B730" s="117">
        <v>3169600</v>
      </c>
    </row>
    <row r="731" spans="1:2">
      <c r="A731" s="117">
        <v>4516000</v>
      </c>
      <c r="B731" s="117">
        <v>3172800</v>
      </c>
    </row>
    <row r="732" spans="1:2">
      <c r="A732" s="117">
        <v>4520000</v>
      </c>
      <c r="B732" s="117">
        <v>3176000</v>
      </c>
    </row>
    <row r="733" spans="1:2">
      <c r="A733" s="117">
        <v>4524000</v>
      </c>
      <c r="B733" s="117">
        <v>3179200</v>
      </c>
    </row>
    <row r="734" spans="1:2">
      <c r="A734" s="117">
        <v>4528000</v>
      </c>
      <c r="B734" s="117">
        <v>3182400</v>
      </c>
    </row>
    <row r="735" spans="1:2">
      <c r="A735" s="117">
        <v>4532000</v>
      </c>
      <c r="B735" s="117">
        <v>3185600</v>
      </c>
    </row>
    <row r="736" spans="1:2">
      <c r="A736" s="117">
        <v>4536000</v>
      </c>
      <c r="B736" s="117">
        <v>3188800</v>
      </c>
    </row>
    <row r="737" spans="1:2">
      <c r="A737" s="117">
        <v>4540000</v>
      </c>
      <c r="B737" s="117">
        <v>3192000</v>
      </c>
    </row>
    <row r="738" spans="1:2">
      <c r="A738" s="117">
        <v>4544000</v>
      </c>
      <c r="B738" s="117">
        <v>3195200</v>
      </c>
    </row>
    <row r="739" spans="1:2">
      <c r="A739" s="117">
        <v>4548000</v>
      </c>
      <c r="B739" s="117">
        <v>3198400</v>
      </c>
    </row>
    <row r="740" spans="1:2">
      <c r="A740" s="117">
        <v>4552000</v>
      </c>
      <c r="B740" s="117">
        <v>3201600</v>
      </c>
    </row>
    <row r="741" spans="1:2">
      <c r="A741" s="117">
        <v>4556000</v>
      </c>
      <c r="B741" s="117">
        <v>3204800</v>
      </c>
    </row>
    <row r="742" spans="1:2">
      <c r="A742" s="117">
        <v>4560000</v>
      </c>
      <c r="B742" s="117">
        <v>3208000</v>
      </c>
    </row>
    <row r="743" spans="1:2">
      <c r="A743" s="117">
        <v>4564000</v>
      </c>
      <c r="B743" s="117">
        <v>3211200</v>
      </c>
    </row>
    <row r="744" spans="1:2">
      <c r="A744" s="117">
        <v>4568000</v>
      </c>
      <c r="B744" s="117">
        <v>3214400</v>
      </c>
    </row>
    <row r="745" spans="1:2">
      <c r="A745" s="117">
        <v>4572000</v>
      </c>
      <c r="B745" s="117">
        <v>3217600</v>
      </c>
    </row>
    <row r="746" spans="1:2">
      <c r="A746" s="117">
        <v>4576000</v>
      </c>
      <c r="B746" s="117">
        <v>3220800</v>
      </c>
    </row>
    <row r="747" spans="1:2">
      <c r="A747" s="117">
        <v>4580000</v>
      </c>
      <c r="B747" s="117">
        <v>3224000</v>
      </c>
    </row>
    <row r="748" spans="1:2">
      <c r="A748" s="117">
        <v>4584000</v>
      </c>
      <c r="B748" s="117">
        <v>3227200</v>
      </c>
    </row>
    <row r="749" spans="1:2">
      <c r="A749" s="117">
        <v>4588000</v>
      </c>
      <c r="B749" s="117">
        <v>3230400</v>
      </c>
    </row>
    <row r="750" spans="1:2">
      <c r="A750" s="117">
        <v>4592000</v>
      </c>
      <c r="B750" s="117">
        <v>3233600</v>
      </c>
    </row>
    <row r="751" spans="1:2">
      <c r="A751" s="117">
        <v>4596000</v>
      </c>
      <c r="B751" s="117">
        <v>3236800</v>
      </c>
    </row>
    <row r="752" spans="1:2">
      <c r="A752" s="117">
        <v>4600000</v>
      </c>
      <c r="B752" s="117">
        <v>3240000</v>
      </c>
    </row>
    <row r="753" spans="1:2">
      <c r="A753" s="117">
        <v>4604000</v>
      </c>
      <c r="B753" s="117">
        <v>3243200</v>
      </c>
    </row>
    <row r="754" spans="1:2">
      <c r="A754" s="117">
        <v>4608000</v>
      </c>
      <c r="B754" s="117">
        <v>3246400</v>
      </c>
    </row>
    <row r="755" spans="1:2">
      <c r="A755" s="117">
        <v>4612000</v>
      </c>
      <c r="B755" s="117">
        <v>3249600</v>
      </c>
    </row>
    <row r="756" spans="1:2">
      <c r="A756" s="117">
        <v>4616000</v>
      </c>
      <c r="B756" s="117">
        <v>3252800</v>
      </c>
    </row>
    <row r="757" spans="1:2">
      <c r="A757" s="117">
        <v>4620000</v>
      </c>
      <c r="B757" s="117">
        <v>3256000</v>
      </c>
    </row>
    <row r="758" spans="1:2">
      <c r="A758" s="117">
        <v>4624000</v>
      </c>
      <c r="B758" s="117">
        <v>3259200</v>
      </c>
    </row>
    <row r="759" spans="1:2">
      <c r="A759" s="117">
        <v>4628000</v>
      </c>
      <c r="B759" s="117">
        <v>3262400</v>
      </c>
    </row>
    <row r="760" spans="1:2">
      <c r="A760" s="117">
        <v>4632000</v>
      </c>
      <c r="B760" s="117">
        <v>3265600</v>
      </c>
    </row>
    <row r="761" spans="1:2">
      <c r="A761" s="117">
        <v>4636000</v>
      </c>
      <c r="B761" s="117">
        <v>3268800</v>
      </c>
    </row>
    <row r="762" spans="1:2">
      <c r="A762" s="117">
        <v>4640000</v>
      </c>
      <c r="B762" s="117">
        <v>3272000</v>
      </c>
    </row>
    <row r="763" spans="1:2">
      <c r="A763" s="117">
        <v>4644000</v>
      </c>
      <c r="B763" s="117">
        <v>3275200</v>
      </c>
    </row>
    <row r="764" spans="1:2">
      <c r="A764" s="117">
        <v>4648000</v>
      </c>
      <c r="B764" s="117">
        <v>3278400</v>
      </c>
    </row>
    <row r="765" spans="1:2">
      <c r="A765" s="117">
        <v>4652000</v>
      </c>
      <c r="B765" s="117">
        <v>3281600</v>
      </c>
    </row>
    <row r="766" spans="1:2">
      <c r="A766" s="117">
        <v>4656000</v>
      </c>
      <c r="B766" s="117">
        <v>3284800</v>
      </c>
    </row>
    <row r="767" spans="1:2">
      <c r="A767" s="117">
        <v>4660000</v>
      </c>
      <c r="B767" s="117">
        <v>3288000</v>
      </c>
    </row>
    <row r="768" spans="1:2">
      <c r="A768" s="117">
        <v>4664000</v>
      </c>
      <c r="B768" s="117">
        <v>3291200</v>
      </c>
    </row>
    <row r="769" spans="1:2">
      <c r="A769" s="117">
        <v>4668000</v>
      </c>
      <c r="B769" s="117">
        <v>3294400</v>
      </c>
    </row>
    <row r="770" spans="1:2">
      <c r="A770" s="117">
        <v>4672000</v>
      </c>
      <c r="B770" s="117">
        <v>3297600</v>
      </c>
    </row>
    <row r="771" spans="1:2">
      <c r="A771" s="117">
        <v>4676000</v>
      </c>
      <c r="B771" s="117">
        <v>3300800</v>
      </c>
    </row>
    <row r="772" spans="1:2">
      <c r="A772" s="117">
        <v>4680000</v>
      </c>
      <c r="B772" s="117">
        <v>3304000</v>
      </c>
    </row>
    <row r="773" spans="1:2">
      <c r="A773" s="117">
        <v>4684000</v>
      </c>
      <c r="B773" s="117">
        <v>3307200</v>
      </c>
    </row>
    <row r="774" spans="1:2">
      <c r="A774" s="117">
        <v>4688000</v>
      </c>
      <c r="B774" s="117">
        <v>3310400</v>
      </c>
    </row>
    <row r="775" spans="1:2">
      <c r="A775" s="117">
        <v>4692000</v>
      </c>
      <c r="B775" s="117">
        <v>3313600</v>
      </c>
    </row>
    <row r="776" spans="1:2">
      <c r="A776" s="117">
        <v>4696000</v>
      </c>
      <c r="B776" s="117">
        <v>3316800</v>
      </c>
    </row>
    <row r="777" spans="1:2">
      <c r="A777" s="117">
        <v>4700000</v>
      </c>
      <c r="B777" s="117">
        <v>3320000</v>
      </c>
    </row>
    <row r="778" spans="1:2">
      <c r="A778" s="117">
        <v>4704000</v>
      </c>
      <c r="B778" s="117">
        <v>3323200</v>
      </c>
    </row>
    <row r="779" spans="1:2">
      <c r="A779" s="117">
        <v>4708000</v>
      </c>
      <c r="B779" s="117">
        <v>3326400</v>
      </c>
    </row>
    <row r="780" spans="1:2">
      <c r="A780" s="117">
        <v>4712000</v>
      </c>
      <c r="B780" s="117">
        <v>3329600</v>
      </c>
    </row>
    <row r="781" spans="1:2">
      <c r="A781" s="117">
        <v>4716000</v>
      </c>
      <c r="B781" s="117">
        <v>3332800</v>
      </c>
    </row>
    <row r="782" spans="1:2">
      <c r="A782" s="117">
        <v>4720000</v>
      </c>
      <c r="B782" s="117">
        <v>3336000</v>
      </c>
    </row>
    <row r="783" spans="1:2">
      <c r="A783" s="117">
        <v>4724000</v>
      </c>
      <c r="B783" s="117">
        <v>3339200</v>
      </c>
    </row>
    <row r="784" spans="1:2">
      <c r="A784" s="117">
        <v>4728000</v>
      </c>
      <c r="B784" s="117">
        <v>3342400</v>
      </c>
    </row>
    <row r="785" spans="1:2">
      <c r="A785" s="117">
        <v>4732000</v>
      </c>
      <c r="B785" s="117">
        <v>3345600</v>
      </c>
    </row>
    <row r="786" spans="1:2">
      <c r="A786" s="117">
        <v>4736000</v>
      </c>
      <c r="B786" s="117">
        <v>3348800</v>
      </c>
    </row>
    <row r="787" spans="1:2">
      <c r="A787" s="117">
        <v>4740000</v>
      </c>
      <c r="B787" s="117">
        <v>3352000</v>
      </c>
    </row>
    <row r="788" spans="1:2">
      <c r="A788" s="117">
        <v>4744000</v>
      </c>
      <c r="B788" s="117">
        <v>3355200</v>
      </c>
    </row>
    <row r="789" spans="1:2">
      <c r="A789" s="117">
        <v>4748000</v>
      </c>
      <c r="B789" s="117">
        <v>3358400</v>
      </c>
    </row>
    <row r="790" spans="1:2">
      <c r="A790" s="117">
        <v>4752000</v>
      </c>
      <c r="B790" s="117">
        <v>3361600</v>
      </c>
    </row>
    <row r="791" spans="1:2">
      <c r="A791" s="117">
        <v>4756000</v>
      </c>
      <c r="B791" s="117">
        <v>3364800</v>
      </c>
    </row>
    <row r="792" spans="1:2">
      <c r="A792" s="117">
        <v>4760000</v>
      </c>
      <c r="B792" s="117">
        <v>3368000</v>
      </c>
    </row>
    <row r="793" spans="1:2">
      <c r="A793" s="117">
        <v>4764000</v>
      </c>
      <c r="B793" s="117">
        <v>3371200</v>
      </c>
    </row>
    <row r="794" spans="1:2">
      <c r="A794" s="117">
        <v>4768000</v>
      </c>
      <c r="B794" s="117">
        <v>3374400</v>
      </c>
    </row>
    <row r="795" spans="1:2">
      <c r="A795" s="117">
        <v>4772000</v>
      </c>
      <c r="B795" s="117">
        <v>3377600</v>
      </c>
    </row>
    <row r="796" spans="1:2">
      <c r="A796" s="117">
        <v>4776000</v>
      </c>
      <c r="B796" s="117">
        <v>3380800</v>
      </c>
    </row>
    <row r="797" spans="1:2">
      <c r="A797" s="117">
        <v>4780000</v>
      </c>
      <c r="B797" s="117">
        <v>3384000</v>
      </c>
    </row>
    <row r="798" spans="1:2">
      <c r="A798" s="117">
        <v>4784000</v>
      </c>
      <c r="B798" s="117">
        <v>3387200</v>
      </c>
    </row>
    <row r="799" spans="1:2">
      <c r="A799" s="117">
        <v>4788000</v>
      </c>
      <c r="B799" s="117">
        <v>3390400</v>
      </c>
    </row>
    <row r="800" spans="1:2">
      <c r="A800" s="117">
        <v>4792000</v>
      </c>
      <c r="B800" s="117">
        <v>3393600</v>
      </c>
    </row>
    <row r="801" spans="1:2">
      <c r="A801" s="117">
        <v>4796000</v>
      </c>
      <c r="B801" s="117">
        <v>3396800</v>
      </c>
    </row>
    <row r="802" spans="1:2">
      <c r="A802" s="117">
        <v>4800000</v>
      </c>
      <c r="B802" s="117">
        <v>3400000</v>
      </c>
    </row>
    <row r="803" spans="1:2">
      <c r="A803" s="117">
        <v>4804000</v>
      </c>
      <c r="B803" s="117">
        <v>3403200</v>
      </c>
    </row>
    <row r="804" spans="1:2">
      <c r="A804" s="117">
        <v>4808000</v>
      </c>
      <c r="B804" s="117">
        <v>3406400</v>
      </c>
    </row>
    <row r="805" spans="1:2">
      <c r="A805" s="117">
        <v>4812000</v>
      </c>
      <c r="B805" s="117">
        <v>3409600</v>
      </c>
    </row>
    <row r="806" spans="1:2">
      <c r="A806" s="117">
        <v>4816000</v>
      </c>
      <c r="B806" s="117">
        <v>3412800</v>
      </c>
    </row>
    <row r="807" spans="1:2">
      <c r="A807" s="117">
        <v>4820000</v>
      </c>
      <c r="B807" s="117">
        <v>3416000</v>
      </c>
    </row>
    <row r="808" spans="1:2">
      <c r="A808" s="117">
        <v>4824000</v>
      </c>
      <c r="B808" s="117">
        <v>3419200</v>
      </c>
    </row>
    <row r="809" spans="1:2">
      <c r="A809" s="117">
        <v>4828000</v>
      </c>
      <c r="B809" s="117">
        <v>3422400</v>
      </c>
    </row>
    <row r="810" spans="1:2">
      <c r="A810" s="117">
        <v>4832000</v>
      </c>
      <c r="B810" s="117">
        <v>3425600</v>
      </c>
    </row>
    <row r="811" spans="1:2">
      <c r="A811" s="117">
        <v>4836000</v>
      </c>
      <c r="B811" s="117">
        <v>3428800</v>
      </c>
    </row>
    <row r="812" spans="1:2">
      <c r="A812" s="117">
        <v>4840000</v>
      </c>
      <c r="B812" s="117">
        <v>3432000</v>
      </c>
    </row>
    <row r="813" spans="1:2">
      <c r="A813" s="117">
        <v>4844000</v>
      </c>
      <c r="B813" s="117">
        <v>3435200</v>
      </c>
    </row>
    <row r="814" spans="1:2">
      <c r="A814" s="117">
        <v>4848000</v>
      </c>
      <c r="B814" s="117">
        <v>3438400</v>
      </c>
    </row>
    <row r="815" spans="1:2">
      <c r="A815" s="117">
        <v>4852000</v>
      </c>
      <c r="B815" s="117">
        <v>3441600</v>
      </c>
    </row>
    <row r="816" spans="1:2">
      <c r="A816" s="117">
        <v>4856000</v>
      </c>
      <c r="B816" s="117">
        <v>3444800</v>
      </c>
    </row>
    <row r="817" spans="1:2">
      <c r="A817" s="117">
        <v>4860000</v>
      </c>
      <c r="B817" s="117">
        <v>3448000</v>
      </c>
    </row>
    <row r="818" spans="1:2">
      <c r="A818" s="117">
        <v>4864000</v>
      </c>
      <c r="B818" s="117">
        <v>3451200</v>
      </c>
    </row>
    <row r="819" spans="1:2">
      <c r="A819" s="117">
        <v>4868000</v>
      </c>
      <c r="B819" s="117">
        <v>3454400</v>
      </c>
    </row>
    <row r="820" spans="1:2">
      <c r="A820" s="117">
        <v>4872000</v>
      </c>
      <c r="B820" s="117">
        <v>3457600</v>
      </c>
    </row>
    <row r="821" spans="1:2">
      <c r="A821" s="117">
        <v>4876000</v>
      </c>
      <c r="B821" s="117">
        <v>3460800</v>
      </c>
    </row>
    <row r="822" spans="1:2">
      <c r="A822" s="117">
        <v>4880000</v>
      </c>
      <c r="B822" s="117">
        <v>3464000</v>
      </c>
    </row>
    <row r="823" spans="1:2">
      <c r="A823" s="117">
        <v>4884000</v>
      </c>
      <c r="B823" s="117">
        <v>3467200</v>
      </c>
    </row>
    <row r="824" spans="1:2">
      <c r="A824" s="117">
        <v>4888000</v>
      </c>
      <c r="B824" s="117">
        <v>3470400</v>
      </c>
    </row>
    <row r="825" spans="1:2">
      <c r="A825" s="117">
        <v>4892000</v>
      </c>
      <c r="B825" s="117">
        <v>3473600</v>
      </c>
    </row>
    <row r="826" spans="1:2">
      <c r="A826" s="117">
        <v>4896000</v>
      </c>
      <c r="B826" s="117">
        <v>3476800</v>
      </c>
    </row>
    <row r="827" spans="1:2">
      <c r="A827" s="117">
        <v>4900000</v>
      </c>
      <c r="B827" s="117">
        <v>3480000</v>
      </c>
    </row>
    <row r="828" spans="1:2">
      <c r="A828" s="117">
        <v>4904000</v>
      </c>
      <c r="B828" s="117">
        <v>3483200</v>
      </c>
    </row>
    <row r="829" spans="1:2">
      <c r="A829" s="117">
        <v>4908000</v>
      </c>
      <c r="B829" s="117">
        <v>3486400</v>
      </c>
    </row>
    <row r="830" spans="1:2">
      <c r="A830" s="117">
        <v>4912000</v>
      </c>
      <c r="B830" s="117">
        <v>3489600</v>
      </c>
    </row>
    <row r="831" spans="1:2">
      <c r="A831" s="117">
        <v>4916000</v>
      </c>
      <c r="B831" s="117">
        <v>3492800</v>
      </c>
    </row>
    <row r="832" spans="1:2">
      <c r="A832" s="117">
        <v>4920000</v>
      </c>
      <c r="B832" s="117">
        <v>3496000</v>
      </c>
    </row>
    <row r="833" spans="1:2">
      <c r="A833" s="117">
        <v>4924000</v>
      </c>
      <c r="B833" s="117">
        <v>3499200</v>
      </c>
    </row>
    <row r="834" spans="1:2">
      <c r="A834" s="117">
        <v>4928000</v>
      </c>
      <c r="B834" s="117">
        <v>3502400</v>
      </c>
    </row>
    <row r="835" spans="1:2">
      <c r="A835" s="117">
        <v>4932000</v>
      </c>
      <c r="B835" s="117">
        <v>3505600</v>
      </c>
    </row>
    <row r="836" spans="1:2">
      <c r="A836" s="117">
        <v>4936000</v>
      </c>
      <c r="B836" s="117">
        <v>3508800</v>
      </c>
    </row>
    <row r="837" spans="1:2">
      <c r="A837" s="117">
        <v>4940000</v>
      </c>
      <c r="B837" s="117">
        <v>3512000</v>
      </c>
    </row>
    <row r="838" spans="1:2">
      <c r="A838" s="117">
        <v>4944000</v>
      </c>
      <c r="B838" s="117">
        <v>3515200</v>
      </c>
    </row>
    <row r="839" spans="1:2">
      <c r="A839" s="117">
        <v>4948000</v>
      </c>
      <c r="B839" s="117">
        <v>3518400</v>
      </c>
    </row>
    <row r="840" spans="1:2">
      <c r="A840" s="117">
        <v>4952000</v>
      </c>
      <c r="B840" s="117">
        <v>3521600</v>
      </c>
    </row>
    <row r="841" spans="1:2">
      <c r="A841" s="117">
        <v>4956000</v>
      </c>
      <c r="B841" s="117">
        <v>3524800</v>
      </c>
    </row>
    <row r="842" spans="1:2">
      <c r="A842" s="117">
        <v>4960000</v>
      </c>
      <c r="B842" s="117">
        <v>3528000</v>
      </c>
    </row>
    <row r="843" spans="1:2">
      <c r="A843" s="117">
        <v>4964000</v>
      </c>
      <c r="B843" s="117">
        <v>3531200</v>
      </c>
    </row>
    <row r="844" spans="1:2">
      <c r="A844" s="117">
        <v>4968000</v>
      </c>
      <c r="B844" s="117">
        <v>3534400</v>
      </c>
    </row>
    <row r="845" spans="1:2">
      <c r="A845" s="117">
        <v>4972000</v>
      </c>
      <c r="B845" s="117">
        <v>3537600</v>
      </c>
    </row>
    <row r="846" spans="1:2">
      <c r="A846" s="117">
        <v>4976000</v>
      </c>
      <c r="B846" s="117">
        <v>3540800</v>
      </c>
    </row>
    <row r="847" spans="1:2">
      <c r="A847" s="117">
        <v>4980000</v>
      </c>
      <c r="B847" s="117">
        <v>3544000</v>
      </c>
    </row>
    <row r="848" spans="1:2">
      <c r="A848" s="117">
        <v>4984000</v>
      </c>
      <c r="B848" s="117">
        <v>3547200</v>
      </c>
    </row>
    <row r="849" spans="1:2">
      <c r="A849" s="117">
        <v>4988000</v>
      </c>
      <c r="B849" s="117">
        <v>3550400</v>
      </c>
    </row>
    <row r="850" spans="1:2">
      <c r="A850" s="117">
        <v>4992000</v>
      </c>
      <c r="B850" s="117">
        <v>3553600</v>
      </c>
    </row>
    <row r="851" spans="1:2">
      <c r="A851" s="117">
        <v>4996000</v>
      </c>
      <c r="B851" s="117">
        <v>3556800</v>
      </c>
    </row>
    <row r="852" spans="1:2">
      <c r="A852" s="117">
        <v>5000000</v>
      </c>
      <c r="B852" s="117">
        <v>3560000</v>
      </c>
    </row>
    <row r="853" spans="1:2">
      <c r="A853" s="117">
        <v>5004000</v>
      </c>
      <c r="B853" s="117">
        <v>3563200</v>
      </c>
    </row>
    <row r="854" spans="1:2">
      <c r="A854" s="117">
        <v>5008000</v>
      </c>
      <c r="B854" s="117">
        <v>3566400</v>
      </c>
    </row>
    <row r="855" spans="1:2">
      <c r="A855" s="117">
        <v>5012000</v>
      </c>
      <c r="B855" s="117">
        <v>3569600</v>
      </c>
    </row>
    <row r="856" spans="1:2">
      <c r="A856" s="117">
        <v>5016000</v>
      </c>
      <c r="B856" s="117">
        <v>3572800</v>
      </c>
    </row>
    <row r="857" spans="1:2">
      <c r="A857" s="117">
        <v>5020000</v>
      </c>
      <c r="B857" s="117">
        <v>3576000</v>
      </c>
    </row>
    <row r="858" spans="1:2">
      <c r="A858" s="117">
        <v>5024000</v>
      </c>
      <c r="B858" s="117">
        <v>3579200</v>
      </c>
    </row>
    <row r="859" spans="1:2">
      <c r="A859" s="117">
        <v>5028000</v>
      </c>
      <c r="B859" s="117">
        <v>3582400</v>
      </c>
    </row>
    <row r="860" spans="1:2">
      <c r="A860" s="117">
        <v>5032000</v>
      </c>
      <c r="B860" s="117">
        <v>3585600</v>
      </c>
    </row>
    <row r="861" spans="1:2">
      <c r="A861" s="117">
        <v>5036000</v>
      </c>
      <c r="B861" s="117">
        <v>3588800</v>
      </c>
    </row>
    <row r="862" spans="1:2">
      <c r="A862" s="117">
        <v>5040000</v>
      </c>
      <c r="B862" s="117">
        <v>3592000</v>
      </c>
    </row>
    <row r="863" spans="1:2">
      <c r="A863" s="117">
        <v>5044000</v>
      </c>
      <c r="B863" s="117">
        <v>3595200</v>
      </c>
    </row>
    <row r="864" spans="1:2">
      <c r="A864" s="117">
        <v>5048000</v>
      </c>
      <c r="B864" s="117">
        <v>3598400</v>
      </c>
    </row>
    <row r="865" spans="1:2">
      <c r="A865" s="117">
        <v>5052000</v>
      </c>
      <c r="B865" s="117">
        <v>3601600</v>
      </c>
    </row>
    <row r="866" spans="1:2">
      <c r="A866" s="117">
        <v>5056000</v>
      </c>
      <c r="B866" s="117">
        <v>3604800</v>
      </c>
    </row>
    <row r="867" spans="1:2">
      <c r="A867" s="117">
        <v>5060000</v>
      </c>
      <c r="B867" s="117">
        <v>3608000</v>
      </c>
    </row>
    <row r="868" spans="1:2">
      <c r="A868" s="117">
        <v>5064000</v>
      </c>
      <c r="B868" s="117">
        <v>3611200</v>
      </c>
    </row>
    <row r="869" spans="1:2">
      <c r="A869" s="117">
        <v>5068000</v>
      </c>
      <c r="B869" s="117">
        <v>3614400</v>
      </c>
    </row>
    <row r="870" spans="1:2">
      <c r="A870" s="117">
        <v>5072000</v>
      </c>
      <c r="B870" s="117">
        <v>3617600</v>
      </c>
    </row>
    <row r="871" spans="1:2">
      <c r="A871" s="117">
        <v>5076000</v>
      </c>
      <c r="B871" s="117">
        <v>3620800</v>
      </c>
    </row>
    <row r="872" spans="1:2">
      <c r="A872" s="117">
        <v>5080000</v>
      </c>
      <c r="B872" s="117">
        <v>3624000</v>
      </c>
    </row>
    <row r="873" spans="1:2">
      <c r="A873" s="117">
        <v>5084000</v>
      </c>
      <c r="B873" s="117">
        <v>3627200</v>
      </c>
    </row>
    <row r="874" spans="1:2">
      <c r="A874" s="117">
        <v>5088000</v>
      </c>
      <c r="B874" s="117">
        <v>3630400</v>
      </c>
    </row>
    <row r="875" spans="1:2">
      <c r="A875" s="117">
        <v>5092000</v>
      </c>
      <c r="B875" s="117">
        <v>3633600</v>
      </c>
    </row>
    <row r="876" spans="1:2">
      <c r="A876" s="117">
        <v>5096000</v>
      </c>
      <c r="B876" s="117">
        <v>3636800</v>
      </c>
    </row>
    <row r="877" spans="1:2">
      <c r="A877" s="117">
        <v>5100000</v>
      </c>
      <c r="B877" s="117">
        <v>3640000</v>
      </c>
    </row>
    <row r="878" spans="1:2">
      <c r="A878" s="117">
        <v>5104000</v>
      </c>
      <c r="B878" s="117">
        <v>3643200</v>
      </c>
    </row>
    <row r="879" spans="1:2">
      <c r="A879" s="117">
        <v>5108000</v>
      </c>
      <c r="B879" s="117">
        <v>3646400</v>
      </c>
    </row>
    <row r="880" spans="1:2">
      <c r="A880" s="117">
        <v>5112000</v>
      </c>
      <c r="B880" s="117">
        <v>3649600</v>
      </c>
    </row>
    <row r="881" spans="1:2">
      <c r="A881" s="117">
        <v>5116000</v>
      </c>
      <c r="B881" s="117">
        <v>3652800</v>
      </c>
    </row>
    <row r="882" spans="1:2">
      <c r="A882" s="117">
        <v>5120000</v>
      </c>
      <c r="B882" s="117">
        <v>3656000</v>
      </c>
    </row>
    <row r="883" spans="1:2">
      <c r="A883" s="117">
        <v>5124000</v>
      </c>
      <c r="B883" s="117">
        <v>3659200</v>
      </c>
    </row>
    <row r="884" spans="1:2">
      <c r="A884" s="117">
        <v>5128000</v>
      </c>
      <c r="B884" s="117">
        <v>3662400</v>
      </c>
    </row>
    <row r="885" spans="1:2">
      <c r="A885" s="117">
        <v>5132000</v>
      </c>
      <c r="B885" s="117">
        <v>3665600</v>
      </c>
    </row>
    <row r="886" spans="1:2">
      <c r="A886" s="117">
        <v>5136000</v>
      </c>
      <c r="B886" s="117">
        <v>3668800</v>
      </c>
    </row>
    <row r="887" spans="1:2">
      <c r="A887" s="117">
        <v>5140000</v>
      </c>
      <c r="B887" s="117">
        <v>3672000</v>
      </c>
    </row>
    <row r="888" spans="1:2">
      <c r="A888" s="117">
        <v>5144000</v>
      </c>
      <c r="B888" s="117">
        <v>3675200</v>
      </c>
    </row>
    <row r="889" spans="1:2">
      <c r="A889" s="117">
        <v>5148000</v>
      </c>
      <c r="B889" s="117">
        <v>3678400</v>
      </c>
    </row>
    <row r="890" spans="1:2">
      <c r="A890" s="117">
        <v>5152000</v>
      </c>
      <c r="B890" s="117">
        <v>3681600</v>
      </c>
    </row>
    <row r="891" spans="1:2">
      <c r="A891" s="117">
        <v>5156000</v>
      </c>
      <c r="B891" s="117">
        <v>3684800</v>
      </c>
    </row>
    <row r="892" spans="1:2">
      <c r="A892" s="117">
        <v>5160000</v>
      </c>
      <c r="B892" s="117">
        <v>3688000</v>
      </c>
    </row>
    <row r="893" spans="1:2">
      <c r="A893" s="117">
        <v>5164000</v>
      </c>
      <c r="B893" s="117">
        <v>3691200</v>
      </c>
    </row>
    <row r="894" spans="1:2">
      <c r="A894" s="117">
        <v>5168000</v>
      </c>
      <c r="B894" s="117">
        <v>3694400</v>
      </c>
    </row>
    <row r="895" spans="1:2">
      <c r="A895" s="117">
        <v>5172000</v>
      </c>
      <c r="B895" s="117">
        <v>3697600</v>
      </c>
    </row>
    <row r="896" spans="1:2">
      <c r="A896" s="117">
        <v>5176000</v>
      </c>
      <c r="B896" s="117">
        <v>3700800</v>
      </c>
    </row>
    <row r="897" spans="1:2">
      <c r="A897" s="117">
        <v>5180000</v>
      </c>
      <c r="B897" s="117">
        <v>3704000</v>
      </c>
    </row>
    <row r="898" spans="1:2">
      <c r="A898" s="117">
        <v>5184000</v>
      </c>
      <c r="B898" s="117">
        <v>3707200</v>
      </c>
    </row>
    <row r="899" spans="1:2">
      <c r="A899" s="117">
        <v>5188000</v>
      </c>
      <c r="B899" s="117">
        <v>3710400</v>
      </c>
    </row>
    <row r="900" spans="1:2">
      <c r="A900" s="117">
        <v>5192000</v>
      </c>
      <c r="B900" s="117">
        <v>3713600</v>
      </c>
    </row>
    <row r="901" spans="1:2">
      <c r="A901" s="117">
        <v>5196000</v>
      </c>
      <c r="B901" s="117">
        <v>3716800</v>
      </c>
    </row>
    <row r="902" spans="1:2">
      <c r="A902" s="117">
        <v>5200000</v>
      </c>
      <c r="B902" s="117">
        <v>3720000</v>
      </c>
    </row>
    <row r="903" spans="1:2">
      <c r="A903" s="117">
        <v>5204000</v>
      </c>
      <c r="B903" s="117">
        <v>3723200</v>
      </c>
    </row>
    <row r="904" spans="1:2">
      <c r="A904" s="117">
        <v>5208000</v>
      </c>
      <c r="B904" s="117">
        <v>3726400</v>
      </c>
    </row>
    <row r="905" spans="1:2">
      <c r="A905" s="117">
        <v>5212000</v>
      </c>
      <c r="B905" s="117">
        <v>3729600</v>
      </c>
    </row>
    <row r="906" spans="1:2">
      <c r="A906" s="117">
        <v>5216000</v>
      </c>
      <c r="B906" s="117">
        <v>3732800</v>
      </c>
    </row>
    <row r="907" spans="1:2">
      <c r="A907" s="117">
        <v>5220000</v>
      </c>
      <c r="B907" s="117">
        <v>3736000</v>
      </c>
    </row>
    <row r="908" spans="1:2">
      <c r="A908" s="117">
        <v>5224000</v>
      </c>
      <c r="B908" s="117">
        <v>3739200</v>
      </c>
    </row>
    <row r="909" spans="1:2">
      <c r="A909" s="117">
        <v>5228000</v>
      </c>
      <c r="B909" s="117">
        <v>3742400</v>
      </c>
    </row>
    <row r="910" spans="1:2">
      <c r="A910" s="117">
        <v>5232000</v>
      </c>
      <c r="B910" s="117">
        <v>3745600</v>
      </c>
    </row>
    <row r="911" spans="1:2">
      <c r="A911" s="117">
        <v>5236000</v>
      </c>
      <c r="B911" s="117">
        <v>3748800</v>
      </c>
    </row>
    <row r="912" spans="1:2">
      <c r="A912" s="117">
        <v>5240000</v>
      </c>
      <c r="B912" s="117">
        <v>3752000</v>
      </c>
    </row>
    <row r="913" spans="1:2">
      <c r="A913" s="117">
        <v>5244000</v>
      </c>
      <c r="B913" s="117">
        <v>3755200</v>
      </c>
    </row>
    <row r="914" spans="1:2">
      <c r="A914" s="117">
        <v>5248000</v>
      </c>
      <c r="B914" s="117">
        <v>3758400</v>
      </c>
    </row>
    <row r="915" spans="1:2">
      <c r="A915" s="117">
        <v>5252000</v>
      </c>
      <c r="B915" s="117">
        <v>3761600</v>
      </c>
    </row>
    <row r="916" spans="1:2">
      <c r="A916" s="117">
        <v>5256000</v>
      </c>
      <c r="B916" s="117">
        <v>3764800</v>
      </c>
    </row>
    <row r="917" spans="1:2">
      <c r="A917" s="117">
        <v>5260000</v>
      </c>
      <c r="B917" s="117">
        <v>3768000</v>
      </c>
    </row>
    <row r="918" spans="1:2">
      <c r="A918" s="117">
        <v>5264000</v>
      </c>
      <c r="B918" s="117">
        <v>3771200</v>
      </c>
    </row>
    <row r="919" spans="1:2">
      <c r="A919" s="117">
        <v>5268000</v>
      </c>
      <c r="B919" s="117">
        <v>3774400</v>
      </c>
    </row>
    <row r="920" spans="1:2">
      <c r="A920" s="117">
        <v>5272000</v>
      </c>
      <c r="B920" s="117">
        <v>3777600</v>
      </c>
    </row>
    <row r="921" spans="1:2">
      <c r="A921" s="117">
        <v>5276000</v>
      </c>
      <c r="B921" s="117">
        <v>3780800</v>
      </c>
    </row>
    <row r="922" spans="1:2">
      <c r="A922" s="117">
        <v>5280000</v>
      </c>
      <c r="B922" s="117">
        <v>3784000</v>
      </c>
    </row>
    <row r="923" spans="1:2">
      <c r="A923" s="117">
        <v>5284000</v>
      </c>
      <c r="B923" s="117">
        <v>3787200</v>
      </c>
    </row>
    <row r="924" spans="1:2">
      <c r="A924" s="117">
        <v>5288000</v>
      </c>
      <c r="B924" s="117">
        <v>3790400</v>
      </c>
    </row>
    <row r="925" spans="1:2">
      <c r="A925" s="117">
        <v>5292000</v>
      </c>
      <c r="B925" s="117">
        <v>3793600</v>
      </c>
    </row>
    <row r="926" spans="1:2">
      <c r="A926" s="117">
        <v>5296000</v>
      </c>
      <c r="B926" s="117">
        <v>3796800</v>
      </c>
    </row>
    <row r="927" spans="1:2">
      <c r="A927" s="117">
        <v>5300000</v>
      </c>
      <c r="B927" s="117">
        <v>3800000</v>
      </c>
    </row>
    <row r="928" spans="1:2">
      <c r="A928" s="117">
        <v>5304000</v>
      </c>
      <c r="B928" s="117">
        <v>3803200</v>
      </c>
    </row>
    <row r="929" spans="1:2">
      <c r="A929" s="117">
        <v>5308000</v>
      </c>
      <c r="B929" s="117">
        <v>3806400</v>
      </c>
    </row>
    <row r="930" spans="1:2">
      <c r="A930" s="117">
        <v>5312000</v>
      </c>
      <c r="B930" s="117">
        <v>3809600</v>
      </c>
    </row>
    <row r="931" spans="1:2">
      <c r="A931" s="117">
        <v>5316000</v>
      </c>
      <c r="B931" s="117">
        <v>3812800</v>
      </c>
    </row>
    <row r="932" spans="1:2">
      <c r="A932" s="117">
        <v>5320000</v>
      </c>
      <c r="B932" s="117">
        <v>3816000</v>
      </c>
    </row>
    <row r="933" spans="1:2">
      <c r="A933" s="117">
        <v>5324000</v>
      </c>
      <c r="B933" s="117">
        <v>3819200</v>
      </c>
    </row>
    <row r="934" spans="1:2">
      <c r="A934" s="117">
        <v>5328000</v>
      </c>
      <c r="B934" s="117">
        <v>3822400</v>
      </c>
    </row>
    <row r="935" spans="1:2">
      <c r="A935" s="117">
        <v>5332000</v>
      </c>
      <c r="B935" s="117">
        <v>3825600</v>
      </c>
    </row>
    <row r="936" spans="1:2">
      <c r="A936" s="117">
        <v>5336000</v>
      </c>
      <c r="B936" s="117">
        <v>3828800</v>
      </c>
    </row>
    <row r="937" spans="1:2">
      <c r="A937" s="117">
        <v>5340000</v>
      </c>
      <c r="B937" s="117">
        <v>3832000</v>
      </c>
    </row>
    <row r="938" spans="1:2">
      <c r="A938" s="117">
        <v>5344000</v>
      </c>
      <c r="B938" s="117">
        <v>3835200</v>
      </c>
    </row>
    <row r="939" spans="1:2">
      <c r="A939" s="117">
        <v>5348000</v>
      </c>
      <c r="B939" s="117">
        <v>3838400</v>
      </c>
    </row>
    <row r="940" spans="1:2">
      <c r="A940" s="117">
        <v>5352000</v>
      </c>
      <c r="B940" s="117">
        <v>3841600</v>
      </c>
    </row>
    <row r="941" spans="1:2">
      <c r="A941" s="117">
        <v>5356000</v>
      </c>
      <c r="B941" s="117">
        <v>3844800</v>
      </c>
    </row>
    <row r="942" spans="1:2">
      <c r="A942" s="117">
        <v>5360000</v>
      </c>
      <c r="B942" s="117">
        <v>3848000</v>
      </c>
    </row>
    <row r="943" spans="1:2">
      <c r="A943" s="117">
        <v>5364000</v>
      </c>
      <c r="B943" s="117">
        <v>3851200</v>
      </c>
    </row>
    <row r="944" spans="1:2">
      <c r="A944" s="117">
        <v>5368000</v>
      </c>
      <c r="B944" s="117">
        <v>3854400</v>
      </c>
    </row>
    <row r="945" spans="1:2">
      <c r="A945" s="117">
        <v>5372000</v>
      </c>
      <c r="B945" s="117">
        <v>3857600</v>
      </c>
    </row>
    <row r="946" spans="1:2">
      <c r="A946" s="117">
        <v>5376000</v>
      </c>
      <c r="B946" s="117">
        <v>3860800</v>
      </c>
    </row>
    <row r="947" spans="1:2">
      <c r="A947" s="117">
        <v>5380000</v>
      </c>
      <c r="B947" s="117">
        <v>3864000</v>
      </c>
    </row>
    <row r="948" spans="1:2">
      <c r="A948" s="117">
        <v>5384000</v>
      </c>
      <c r="B948" s="117">
        <v>3867200</v>
      </c>
    </row>
    <row r="949" spans="1:2">
      <c r="A949" s="117">
        <v>5388000</v>
      </c>
      <c r="B949" s="117">
        <v>3870400</v>
      </c>
    </row>
    <row r="950" spans="1:2">
      <c r="A950" s="117">
        <v>5392000</v>
      </c>
      <c r="B950" s="117">
        <v>3873600</v>
      </c>
    </row>
    <row r="951" spans="1:2">
      <c r="A951" s="117">
        <v>5396000</v>
      </c>
      <c r="B951" s="117">
        <v>3876800</v>
      </c>
    </row>
    <row r="952" spans="1:2">
      <c r="A952" s="117">
        <v>5400000</v>
      </c>
      <c r="B952" s="117">
        <v>3880000</v>
      </c>
    </row>
    <row r="953" spans="1:2">
      <c r="A953" s="117">
        <v>5404000</v>
      </c>
      <c r="B953" s="117">
        <v>3883200</v>
      </c>
    </row>
    <row r="954" spans="1:2">
      <c r="A954" s="117">
        <v>5408000</v>
      </c>
      <c r="B954" s="117">
        <v>3886400</v>
      </c>
    </row>
    <row r="955" spans="1:2">
      <c r="A955" s="117">
        <v>5412000</v>
      </c>
      <c r="B955" s="117">
        <v>3889600</v>
      </c>
    </row>
    <row r="956" spans="1:2">
      <c r="A956" s="117">
        <v>5416000</v>
      </c>
      <c r="B956" s="117">
        <v>3892800</v>
      </c>
    </row>
    <row r="957" spans="1:2">
      <c r="A957" s="117">
        <v>5420000</v>
      </c>
      <c r="B957" s="117">
        <v>3896000</v>
      </c>
    </row>
    <row r="958" spans="1:2">
      <c r="A958" s="117">
        <v>5424000</v>
      </c>
      <c r="B958" s="117">
        <v>3899200</v>
      </c>
    </row>
    <row r="959" spans="1:2">
      <c r="A959" s="117">
        <v>5428000</v>
      </c>
      <c r="B959" s="117">
        <v>3902400</v>
      </c>
    </row>
    <row r="960" spans="1:2">
      <c r="A960" s="117">
        <v>5432000</v>
      </c>
      <c r="B960" s="117">
        <v>3905600</v>
      </c>
    </row>
    <row r="961" spans="1:2">
      <c r="A961" s="117">
        <v>5436000</v>
      </c>
      <c r="B961" s="117">
        <v>3908800</v>
      </c>
    </row>
    <row r="962" spans="1:2">
      <c r="A962" s="117">
        <v>5440000</v>
      </c>
      <c r="B962" s="117">
        <v>3912000</v>
      </c>
    </row>
    <row r="963" spans="1:2">
      <c r="A963" s="117">
        <v>5444000</v>
      </c>
      <c r="B963" s="117">
        <v>3915200</v>
      </c>
    </row>
    <row r="964" spans="1:2">
      <c r="A964" s="117">
        <v>5448000</v>
      </c>
      <c r="B964" s="117">
        <v>3918400</v>
      </c>
    </row>
    <row r="965" spans="1:2">
      <c r="A965" s="117">
        <v>5452000</v>
      </c>
      <c r="B965" s="117">
        <v>3921600</v>
      </c>
    </row>
    <row r="966" spans="1:2">
      <c r="A966" s="117">
        <v>5456000</v>
      </c>
      <c r="B966" s="117">
        <v>3924800</v>
      </c>
    </row>
    <row r="967" spans="1:2">
      <c r="A967" s="117">
        <v>5460000</v>
      </c>
      <c r="B967" s="117">
        <v>3928000</v>
      </c>
    </row>
    <row r="968" spans="1:2">
      <c r="A968" s="117">
        <v>5464000</v>
      </c>
      <c r="B968" s="117">
        <v>3931200</v>
      </c>
    </row>
    <row r="969" spans="1:2">
      <c r="A969" s="117">
        <v>5468000</v>
      </c>
      <c r="B969" s="117">
        <v>3934400</v>
      </c>
    </row>
    <row r="970" spans="1:2">
      <c r="A970" s="117">
        <v>5472000</v>
      </c>
      <c r="B970" s="117">
        <v>3937600</v>
      </c>
    </row>
    <row r="971" spans="1:2">
      <c r="A971" s="117">
        <v>5476000</v>
      </c>
      <c r="B971" s="117">
        <v>3940800</v>
      </c>
    </row>
    <row r="972" spans="1:2">
      <c r="A972" s="117">
        <v>5480000</v>
      </c>
      <c r="B972" s="117">
        <v>3944000</v>
      </c>
    </row>
    <row r="973" spans="1:2">
      <c r="A973" s="117">
        <v>5484000</v>
      </c>
      <c r="B973" s="117">
        <v>3947200</v>
      </c>
    </row>
    <row r="974" spans="1:2">
      <c r="A974" s="117">
        <v>5488000</v>
      </c>
      <c r="B974" s="117">
        <v>3950400</v>
      </c>
    </row>
    <row r="975" spans="1:2">
      <c r="A975" s="117">
        <v>5492000</v>
      </c>
      <c r="B975" s="117">
        <v>3953600</v>
      </c>
    </row>
    <row r="976" spans="1:2">
      <c r="A976" s="117">
        <v>5496000</v>
      </c>
      <c r="B976" s="117">
        <v>3956800</v>
      </c>
    </row>
    <row r="977" spans="1:2">
      <c r="A977" s="117">
        <v>5500000</v>
      </c>
      <c r="B977" s="117">
        <v>3960000</v>
      </c>
    </row>
    <row r="978" spans="1:2">
      <c r="A978" s="117">
        <v>5504000</v>
      </c>
      <c r="B978" s="117">
        <v>3963200</v>
      </c>
    </row>
    <row r="979" spans="1:2">
      <c r="A979" s="117">
        <v>5508000</v>
      </c>
      <c r="B979" s="117">
        <v>3966400</v>
      </c>
    </row>
    <row r="980" spans="1:2">
      <c r="A980" s="117">
        <v>5512000</v>
      </c>
      <c r="B980" s="117">
        <v>3969600</v>
      </c>
    </row>
    <row r="981" spans="1:2">
      <c r="A981" s="117">
        <v>5516000</v>
      </c>
      <c r="B981" s="117">
        <v>3972800</v>
      </c>
    </row>
    <row r="982" spans="1:2">
      <c r="A982" s="117">
        <v>5520000</v>
      </c>
      <c r="B982" s="117">
        <v>3976000</v>
      </c>
    </row>
    <row r="983" spans="1:2">
      <c r="A983" s="117">
        <v>5524000</v>
      </c>
      <c r="B983" s="117">
        <v>3979200</v>
      </c>
    </row>
    <row r="984" spans="1:2">
      <c r="A984" s="117">
        <v>5528000</v>
      </c>
      <c r="B984" s="117">
        <v>3982400</v>
      </c>
    </row>
    <row r="985" spans="1:2">
      <c r="A985" s="117">
        <v>5532000</v>
      </c>
      <c r="B985" s="117">
        <v>3985600</v>
      </c>
    </row>
    <row r="986" spans="1:2">
      <c r="A986" s="117">
        <v>5536000</v>
      </c>
      <c r="B986" s="117">
        <v>3988800</v>
      </c>
    </row>
    <row r="987" spans="1:2">
      <c r="A987" s="117">
        <v>5540000</v>
      </c>
      <c r="B987" s="117">
        <v>3992000</v>
      </c>
    </row>
    <row r="988" spans="1:2">
      <c r="A988" s="117">
        <v>5544000</v>
      </c>
      <c r="B988" s="117">
        <v>3995200</v>
      </c>
    </row>
    <row r="989" spans="1:2">
      <c r="A989" s="117">
        <v>5548000</v>
      </c>
      <c r="B989" s="117">
        <v>3998400</v>
      </c>
    </row>
    <row r="990" spans="1:2">
      <c r="A990" s="117">
        <v>5552000</v>
      </c>
      <c r="B990" s="117">
        <v>4001600</v>
      </c>
    </row>
    <row r="991" spans="1:2">
      <c r="A991" s="117">
        <v>5556000</v>
      </c>
      <c r="B991" s="117">
        <v>4004800</v>
      </c>
    </row>
    <row r="992" spans="1:2">
      <c r="A992" s="117">
        <v>5560000</v>
      </c>
      <c r="B992" s="117">
        <v>4008000</v>
      </c>
    </row>
    <row r="993" spans="1:2">
      <c r="A993" s="117">
        <v>5564000</v>
      </c>
      <c r="B993" s="117">
        <v>4011200</v>
      </c>
    </row>
    <row r="994" spans="1:2">
      <c r="A994" s="117">
        <v>5568000</v>
      </c>
      <c r="B994" s="117">
        <v>4014400</v>
      </c>
    </row>
    <row r="995" spans="1:2">
      <c r="A995" s="117">
        <v>5572000</v>
      </c>
      <c r="B995" s="117">
        <v>4017600</v>
      </c>
    </row>
    <row r="996" spans="1:2">
      <c r="A996" s="117">
        <v>5576000</v>
      </c>
      <c r="B996" s="117">
        <v>4020800</v>
      </c>
    </row>
    <row r="997" spans="1:2">
      <c r="A997" s="117">
        <v>5580000</v>
      </c>
      <c r="B997" s="117">
        <v>4024000</v>
      </c>
    </row>
    <row r="998" spans="1:2">
      <c r="A998" s="117">
        <v>5584000</v>
      </c>
      <c r="B998" s="117">
        <v>4027200</v>
      </c>
    </row>
    <row r="999" spans="1:2">
      <c r="A999" s="117">
        <v>5588000</v>
      </c>
      <c r="B999" s="117">
        <v>4030400</v>
      </c>
    </row>
    <row r="1000" spans="1:2">
      <c r="A1000" s="117">
        <v>5592000</v>
      </c>
      <c r="B1000" s="117">
        <v>4033600</v>
      </c>
    </row>
    <row r="1001" spans="1:2">
      <c r="A1001" s="117">
        <v>5596000</v>
      </c>
      <c r="B1001" s="117">
        <v>4036800</v>
      </c>
    </row>
    <row r="1002" spans="1:2">
      <c r="A1002" s="117">
        <v>5600000</v>
      </c>
      <c r="B1002" s="117">
        <v>4040000</v>
      </c>
    </row>
    <row r="1003" spans="1:2">
      <c r="A1003" s="117">
        <v>5604000</v>
      </c>
      <c r="B1003" s="117">
        <v>4043200</v>
      </c>
    </row>
    <row r="1004" spans="1:2">
      <c r="A1004" s="117">
        <v>5608000</v>
      </c>
      <c r="B1004" s="117">
        <v>4046400</v>
      </c>
    </row>
    <row r="1005" spans="1:2">
      <c r="A1005" s="117">
        <v>5612000</v>
      </c>
      <c r="B1005" s="117">
        <v>4049600</v>
      </c>
    </row>
    <row r="1006" spans="1:2">
      <c r="A1006" s="117">
        <v>5616000</v>
      </c>
      <c r="B1006" s="117">
        <v>4052800</v>
      </c>
    </row>
    <row r="1007" spans="1:2">
      <c r="A1007" s="117">
        <v>5620000</v>
      </c>
      <c r="B1007" s="117">
        <v>4056000</v>
      </c>
    </row>
    <row r="1008" spans="1:2">
      <c r="A1008" s="117">
        <v>5624000</v>
      </c>
      <c r="B1008" s="117">
        <v>4059200</v>
      </c>
    </row>
    <row r="1009" spans="1:2">
      <c r="A1009" s="117">
        <v>5628000</v>
      </c>
      <c r="B1009" s="117">
        <v>4062400</v>
      </c>
    </row>
    <row r="1010" spans="1:2">
      <c r="A1010" s="117">
        <v>5632000</v>
      </c>
      <c r="B1010" s="117">
        <v>4065600</v>
      </c>
    </row>
    <row r="1011" spans="1:2">
      <c r="A1011" s="117">
        <v>5636000</v>
      </c>
      <c r="B1011" s="117">
        <v>4068800</v>
      </c>
    </row>
    <row r="1012" spans="1:2">
      <c r="A1012" s="117">
        <v>5640000</v>
      </c>
      <c r="B1012" s="117">
        <v>4072000</v>
      </c>
    </row>
    <row r="1013" spans="1:2">
      <c r="A1013" s="117">
        <v>5644000</v>
      </c>
      <c r="B1013" s="117">
        <v>4075200</v>
      </c>
    </row>
    <row r="1014" spans="1:2">
      <c r="A1014" s="117">
        <v>5648000</v>
      </c>
      <c r="B1014" s="117">
        <v>4078400</v>
      </c>
    </row>
    <row r="1015" spans="1:2">
      <c r="A1015" s="117">
        <v>5652000</v>
      </c>
      <c r="B1015" s="117">
        <v>4081600</v>
      </c>
    </row>
    <row r="1016" spans="1:2">
      <c r="A1016" s="117">
        <v>5656000</v>
      </c>
      <c r="B1016" s="117">
        <v>4084800</v>
      </c>
    </row>
    <row r="1017" spans="1:2">
      <c r="A1017" s="117">
        <v>5660000</v>
      </c>
      <c r="B1017" s="117">
        <v>4088000</v>
      </c>
    </row>
    <row r="1018" spans="1:2">
      <c r="A1018" s="117">
        <v>5664000</v>
      </c>
      <c r="B1018" s="117">
        <v>4091200</v>
      </c>
    </row>
    <row r="1019" spans="1:2">
      <c r="A1019" s="117">
        <v>5668000</v>
      </c>
      <c r="B1019" s="117">
        <v>4094400</v>
      </c>
    </row>
    <row r="1020" spans="1:2">
      <c r="A1020" s="117">
        <v>5672000</v>
      </c>
      <c r="B1020" s="117">
        <v>4097600</v>
      </c>
    </row>
    <row r="1021" spans="1:2">
      <c r="A1021" s="117">
        <v>5676000</v>
      </c>
      <c r="B1021" s="117">
        <v>4100800</v>
      </c>
    </row>
    <row r="1022" spans="1:2">
      <c r="A1022" s="117">
        <v>5680000</v>
      </c>
      <c r="B1022" s="117">
        <v>4104000</v>
      </c>
    </row>
    <row r="1023" spans="1:2">
      <c r="A1023" s="117">
        <v>5684000</v>
      </c>
      <c r="B1023" s="117">
        <v>4107200</v>
      </c>
    </row>
    <row r="1024" spans="1:2">
      <c r="A1024" s="117">
        <v>5688000</v>
      </c>
      <c r="B1024" s="117">
        <v>4110400</v>
      </c>
    </row>
    <row r="1025" spans="1:2">
      <c r="A1025" s="117">
        <v>5692000</v>
      </c>
      <c r="B1025" s="117">
        <v>4113600</v>
      </c>
    </row>
    <row r="1026" spans="1:2">
      <c r="A1026" s="117">
        <v>5696000</v>
      </c>
      <c r="B1026" s="117">
        <v>4116800</v>
      </c>
    </row>
    <row r="1027" spans="1:2">
      <c r="A1027" s="117">
        <v>5700000</v>
      </c>
      <c r="B1027" s="117">
        <v>4120000</v>
      </c>
    </row>
    <row r="1028" spans="1:2">
      <c r="A1028" s="117">
        <v>5704000</v>
      </c>
      <c r="B1028" s="117">
        <v>4123200</v>
      </c>
    </row>
    <row r="1029" spans="1:2">
      <c r="A1029" s="117">
        <v>5708000</v>
      </c>
      <c r="B1029" s="117">
        <v>4126400</v>
      </c>
    </row>
    <row r="1030" spans="1:2">
      <c r="A1030" s="117">
        <v>5712000</v>
      </c>
      <c r="B1030" s="117">
        <v>4129600</v>
      </c>
    </row>
    <row r="1031" spans="1:2">
      <c r="A1031" s="117">
        <v>5716000</v>
      </c>
      <c r="B1031" s="117">
        <v>4132800</v>
      </c>
    </row>
    <row r="1032" spans="1:2">
      <c r="A1032" s="117">
        <v>5720000</v>
      </c>
      <c r="B1032" s="117">
        <v>4136000</v>
      </c>
    </row>
    <row r="1033" spans="1:2">
      <c r="A1033" s="117">
        <v>5724000</v>
      </c>
      <c r="B1033" s="117">
        <v>4139200</v>
      </c>
    </row>
    <row r="1034" spans="1:2">
      <c r="A1034" s="117">
        <v>5728000</v>
      </c>
      <c r="B1034" s="117">
        <v>4142400</v>
      </c>
    </row>
    <row r="1035" spans="1:2">
      <c r="A1035" s="117">
        <v>5732000</v>
      </c>
      <c r="B1035" s="117">
        <v>4145600</v>
      </c>
    </row>
    <row r="1036" spans="1:2">
      <c r="A1036" s="117">
        <v>5736000</v>
      </c>
      <c r="B1036" s="117">
        <v>4148800</v>
      </c>
    </row>
    <row r="1037" spans="1:2">
      <c r="A1037" s="117">
        <v>5740000</v>
      </c>
      <c r="B1037" s="117">
        <v>4152000</v>
      </c>
    </row>
    <row r="1038" spans="1:2">
      <c r="A1038" s="117">
        <v>5744000</v>
      </c>
      <c r="B1038" s="117">
        <v>4155200</v>
      </c>
    </row>
    <row r="1039" spans="1:2">
      <c r="A1039" s="117">
        <v>5748000</v>
      </c>
      <c r="B1039" s="117">
        <v>4158400</v>
      </c>
    </row>
    <row r="1040" spans="1:2">
      <c r="A1040" s="117">
        <v>5752000</v>
      </c>
      <c r="B1040" s="117">
        <v>4161600</v>
      </c>
    </row>
    <row r="1041" spans="1:2">
      <c r="A1041" s="117">
        <v>5756000</v>
      </c>
      <c r="B1041" s="117">
        <v>4164800</v>
      </c>
    </row>
    <row r="1042" spans="1:2">
      <c r="A1042" s="117">
        <v>5760000</v>
      </c>
      <c r="B1042" s="117">
        <v>4168000</v>
      </c>
    </row>
    <row r="1043" spans="1:2">
      <c r="A1043" s="117">
        <v>5764000</v>
      </c>
      <c r="B1043" s="117">
        <v>4171200</v>
      </c>
    </row>
    <row r="1044" spans="1:2">
      <c r="A1044" s="117">
        <v>5768000</v>
      </c>
      <c r="B1044" s="117">
        <v>4174400</v>
      </c>
    </row>
    <row r="1045" spans="1:2">
      <c r="A1045" s="117">
        <v>5772000</v>
      </c>
      <c r="B1045" s="117">
        <v>4177600</v>
      </c>
    </row>
    <row r="1046" spans="1:2">
      <c r="A1046" s="117">
        <v>5776000</v>
      </c>
      <c r="B1046" s="117">
        <v>4180800</v>
      </c>
    </row>
    <row r="1047" spans="1:2">
      <c r="A1047" s="117">
        <v>5780000</v>
      </c>
      <c r="B1047" s="117">
        <v>4184000</v>
      </c>
    </row>
    <row r="1048" spans="1:2">
      <c r="A1048" s="117">
        <v>5784000</v>
      </c>
      <c r="B1048" s="117">
        <v>4187200</v>
      </c>
    </row>
    <row r="1049" spans="1:2">
      <c r="A1049" s="117">
        <v>5788000</v>
      </c>
      <c r="B1049" s="117">
        <v>4190400</v>
      </c>
    </row>
    <row r="1050" spans="1:2">
      <c r="A1050" s="117">
        <v>5792000</v>
      </c>
      <c r="B1050" s="117">
        <v>4193600</v>
      </c>
    </row>
    <row r="1051" spans="1:2">
      <c r="A1051" s="117">
        <v>5796000</v>
      </c>
      <c r="B1051" s="117">
        <v>4196800</v>
      </c>
    </row>
    <row r="1052" spans="1:2">
      <c r="A1052" s="117">
        <v>5800000</v>
      </c>
      <c r="B1052" s="117">
        <v>4200000</v>
      </c>
    </row>
    <row r="1053" spans="1:2">
      <c r="A1053" s="117">
        <v>5804000</v>
      </c>
      <c r="B1053" s="117">
        <v>4203200</v>
      </c>
    </row>
    <row r="1054" spans="1:2">
      <c r="A1054" s="117">
        <v>5808000</v>
      </c>
      <c r="B1054" s="117">
        <v>4206400</v>
      </c>
    </row>
    <row r="1055" spans="1:2">
      <c r="A1055" s="117">
        <v>5812000</v>
      </c>
      <c r="B1055" s="117">
        <v>4209600</v>
      </c>
    </row>
    <row r="1056" spans="1:2">
      <c r="A1056" s="117">
        <v>5816000</v>
      </c>
      <c r="B1056" s="117">
        <v>4212800</v>
      </c>
    </row>
    <row r="1057" spans="1:2">
      <c r="A1057" s="117">
        <v>5820000</v>
      </c>
      <c r="B1057" s="117">
        <v>4216000</v>
      </c>
    </row>
    <row r="1058" spans="1:2">
      <c r="A1058" s="117">
        <v>5824000</v>
      </c>
      <c r="B1058" s="117">
        <v>4219200</v>
      </c>
    </row>
    <row r="1059" spans="1:2">
      <c r="A1059" s="117">
        <v>5828000</v>
      </c>
      <c r="B1059" s="117">
        <v>4222400</v>
      </c>
    </row>
    <row r="1060" spans="1:2">
      <c r="A1060" s="117">
        <v>5832000</v>
      </c>
      <c r="B1060" s="117">
        <v>4225600</v>
      </c>
    </row>
    <row r="1061" spans="1:2">
      <c r="A1061" s="117">
        <v>5836000</v>
      </c>
      <c r="B1061" s="117">
        <v>4228800</v>
      </c>
    </row>
    <row r="1062" spans="1:2">
      <c r="A1062" s="117">
        <v>5840000</v>
      </c>
      <c r="B1062" s="117">
        <v>4232000</v>
      </c>
    </row>
    <row r="1063" spans="1:2">
      <c r="A1063" s="117">
        <v>5844000</v>
      </c>
      <c r="B1063" s="117">
        <v>4235200</v>
      </c>
    </row>
    <row r="1064" spans="1:2">
      <c r="A1064" s="117">
        <v>5848000</v>
      </c>
      <c r="B1064" s="117">
        <v>4238400</v>
      </c>
    </row>
    <row r="1065" spans="1:2">
      <c r="A1065" s="117">
        <v>5852000</v>
      </c>
      <c r="B1065" s="117">
        <v>4241600</v>
      </c>
    </row>
    <row r="1066" spans="1:2">
      <c r="A1066" s="117">
        <v>5856000</v>
      </c>
      <c r="B1066" s="117">
        <v>4244800</v>
      </c>
    </row>
    <row r="1067" spans="1:2">
      <c r="A1067" s="117">
        <v>5860000</v>
      </c>
      <c r="B1067" s="117">
        <v>4248000</v>
      </c>
    </row>
    <row r="1068" spans="1:2">
      <c r="A1068" s="117">
        <v>5864000</v>
      </c>
      <c r="B1068" s="117">
        <v>4251200</v>
      </c>
    </row>
    <row r="1069" spans="1:2">
      <c r="A1069" s="117">
        <v>5868000</v>
      </c>
      <c r="B1069" s="117">
        <v>4254400</v>
      </c>
    </row>
    <row r="1070" spans="1:2">
      <c r="A1070" s="117">
        <v>5872000</v>
      </c>
      <c r="B1070" s="117">
        <v>4257600</v>
      </c>
    </row>
    <row r="1071" spans="1:2">
      <c r="A1071" s="117">
        <v>5876000</v>
      </c>
      <c r="B1071" s="117">
        <v>4260800</v>
      </c>
    </row>
    <row r="1072" spans="1:2">
      <c r="A1072" s="117">
        <v>5880000</v>
      </c>
      <c r="B1072" s="117">
        <v>4264000</v>
      </c>
    </row>
    <row r="1073" spans="1:2">
      <c r="A1073" s="117">
        <v>5884000</v>
      </c>
      <c r="B1073" s="117">
        <v>4267200</v>
      </c>
    </row>
    <row r="1074" spans="1:2">
      <c r="A1074" s="117">
        <v>5888000</v>
      </c>
      <c r="B1074" s="117">
        <v>4270400</v>
      </c>
    </row>
    <row r="1075" spans="1:2">
      <c r="A1075" s="117">
        <v>5892000</v>
      </c>
      <c r="B1075" s="117">
        <v>4273600</v>
      </c>
    </row>
    <row r="1076" spans="1:2">
      <c r="A1076" s="117">
        <v>5896000</v>
      </c>
      <c r="B1076" s="117">
        <v>4276800</v>
      </c>
    </row>
    <row r="1077" spans="1:2">
      <c r="A1077" s="117">
        <v>5900000</v>
      </c>
      <c r="B1077" s="117">
        <v>4280000</v>
      </c>
    </row>
    <row r="1078" spans="1:2">
      <c r="A1078" s="117">
        <v>5904000</v>
      </c>
      <c r="B1078" s="117">
        <v>4283200</v>
      </c>
    </row>
    <row r="1079" spans="1:2">
      <c r="A1079" s="117">
        <v>5908000</v>
      </c>
      <c r="B1079" s="117">
        <v>4286400</v>
      </c>
    </row>
    <row r="1080" spans="1:2">
      <c r="A1080" s="117">
        <v>5912000</v>
      </c>
      <c r="B1080" s="117">
        <v>4289600</v>
      </c>
    </row>
    <row r="1081" spans="1:2">
      <c r="A1081" s="117">
        <v>5916000</v>
      </c>
      <c r="B1081" s="117">
        <v>4292800</v>
      </c>
    </row>
    <row r="1082" spans="1:2">
      <c r="A1082" s="117">
        <v>5920000</v>
      </c>
      <c r="B1082" s="117">
        <v>4296000</v>
      </c>
    </row>
    <row r="1083" spans="1:2">
      <c r="A1083" s="117">
        <v>5924000</v>
      </c>
      <c r="B1083" s="117">
        <v>4299200</v>
      </c>
    </row>
    <row r="1084" spans="1:2">
      <c r="A1084" s="117">
        <v>5928000</v>
      </c>
      <c r="B1084" s="117">
        <v>4302400</v>
      </c>
    </row>
    <row r="1085" spans="1:2">
      <c r="A1085" s="117">
        <v>5932000</v>
      </c>
      <c r="B1085" s="117">
        <v>4305600</v>
      </c>
    </row>
    <row r="1086" spans="1:2">
      <c r="A1086" s="117">
        <v>5936000</v>
      </c>
      <c r="B1086" s="117">
        <v>4308800</v>
      </c>
    </row>
    <row r="1087" spans="1:2">
      <c r="A1087" s="117">
        <v>5940000</v>
      </c>
      <c r="B1087" s="117">
        <v>4312000</v>
      </c>
    </row>
    <row r="1088" spans="1:2">
      <c r="A1088" s="117">
        <v>5944000</v>
      </c>
      <c r="B1088" s="117">
        <v>4315200</v>
      </c>
    </row>
    <row r="1089" spans="1:2">
      <c r="A1089" s="117">
        <v>5948000</v>
      </c>
      <c r="B1089" s="117">
        <v>4318400</v>
      </c>
    </row>
    <row r="1090" spans="1:2">
      <c r="A1090" s="117">
        <v>5952000</v>
      </c>
      <c r="B1090" s="117">
        <v>4321600</v>
      </c>
    </row>
    <row r="1091" spans="1:2">
      <c r="A1091" s="117">
        <v>5956000</v>
      </c>
      <c r="B1091" s="117">
        <v>4324800</v>
      </c>
    </row>
    <row r="1092" spans="1:2">
      <c r="A1092" s="117">
        <v>5960000</v>
      </c>
      <c r="B1092" s="117">
        <v>4328000</v>
      </c>
    </row>
    <row r="1093" spans="1:2">
      <c r="A1093" s="117">
        <v>5964000</v>
      </c>
      <c r="B1093" s="117">
        <v>4331200</v>
      </c>
    </row>
    <row r="1094" spans="1:2">
      <c r="A1094" s="117">
        <v>5968000</v>
      </c>
      <c r="B1094" s="117">
        <v>4334400</v>
      </c>
    </row>
    <row r="1095" spans="1:2">
      <c r="A1095" s="117">
        <v>5972000</v>
      </c>
      <c r="B1095" s="117">
        <v>4337600</v>
      </c>
    </row>
    <row r="1096" spans="1:2">
      <c r="A1096" s="117">
        <v>5976000</v>
      </c>
      <c r="B1096" s="117">
        <v>4340800</v>
      </c>
    </row>
    <row r="1097" spans="1:2">
      <c r="A1097" s="117">
        <v>5980000</v>
      </c>
      <c r="B1097" s="117">
        <v>4344000</v>
      </c>
    </row>
    <row r="1098" spans="1:2">
      <c r="A1098" s="117">
        <v>5984000</v>
      </c>
      <c r="B1098" s="117">
        <v>4347200</v>
      </c>
    </row>
    <row r="1099" spans="1:2">
      <c r="A1099" s="117">
        <v>5988000</v>
      </c>
      <c r="B1099" s="117">
        <v>4350400</v>
      </c>
    </row>
    <row r="1100" spans="1:2">
      <c r="A1100" s="117">
        <v>5992000</v>
      </c>
      <c r="B1100" s="117">
        <v>4353600</v>
      </c>
    </row>
    <row r="1101" spans="1:2">
      <c r="A1101" s="117">
        <v>5996000</v>
      </c>
      <c r="B1101" s="117">
        <v>4356800</v>
      </c>
    </row>
    <row r="1102" spans="1:2">
      <c r="A1102" s="117">
        <v>6000000</v>
      </c>
      <c r="B1102" s="117">
        <v>4360000</v>
      </c>
    </row>
    <row r="1103" spans="1:2">
      <c r="A1103" s="117">
        <v>6004000</v>
      </c>
      <c r="B1103" s="117">
        <v>4363200</v>
      </c>
    </row>
    <row r="1104" spans="1:2">
      <c r="A1104" s="117">
        <v>6008000</v>
      </c>
      <c r="B1104" s="117">
        <v>4366400</v>
      </c>
    </row>
    <row r="1105" spans="1:2">
      <c r="A1105" s="117">
        <v>6012000</v>
      </c>
      <c r="B1105" s="117">
        <v>4369600</v>
      </c>
    </row>
    <row r="1106" spans="1:2">
      <c r="A1106" s="117">
        <v>6016000</v>
      </c>
      <c r="B1106" s="117">
        <v>4372800</v>
      </c>
    </row>
    <row r="1107" spans="1:2">
      <c r="A1107" s="117">
        <v>6020000</v>
      </c>
      <c r="B1107" s="117">
        <v>4376000</v>
      </c>
    </row>
    <row r="1108" spans="1:2">
      <c r="A1108" s="117">
        <v>6024000</v>
      </c>
      <c r="B1108" s="117">
        <v>4379200</v>
      </c>
    </row>
    <row r="1109" spans="1:2">
      <c r="A1109" s="117">
        <v>6028000</v>
      </c>
      <c r="B1109" s="117">
        <v>4382400</v>
      </c>
    </row>
    <row r="1110" spans="1:2">
      <c r="A1110" s="117">
        <v>6032000</v>
      </c>
      <c r="B1110" s="117">
        <v>4385600</v>
      </c>
    </row>
    <row r="1111" spans="1:2">
      <c r="A1111" s="117">
        <v>6036000</v>
      </c>
      <c r="B1111" s="117">
        <v>4388800</v>
      </c>
    </row>
    <row r="1112" spans="1:2">
      <c r="A1112" s="117">
        <v>6040000</v>
      </c>
      <c r="B1112" s="117">
        <v>4392000</v>
      </c>
    </row>
    <row r="1113" spans="1:2">
      <c r="A1113" s="117">
        <v>6044000</v>
      </c>
      <c r="B1113" s="117">
        <v>4395200</v>
      </c>
    </row>
    <row r="1114" spans="1:2">
      <c r="A1114" s="117">
        <v>6048000</v>
      </c>
      <c r="B1114" s="117">
        <v>4398400</v>
      </c>
    </row>
    <row r="1115" spans="1:2">
      <c r="A1115" s="117">
        <v>6052000</v>
      </c>
      <c r="B1115" s="117">
        <v>4401600</v>
      </c>
    </row>
    <row r="1116" spans="1:2">
      <c r="A1116" s="117">
        <v>6056000</v>
      </c>
      <c r="B1116" s="117">
        <v>4404800</v>
      </c>
    </row>
    <row r="1117" spans="1:2">
      <c r="A1117" s="117">
        <v>6060000</v>
      </c>
      <c r="B1117" s="117">
        <v>4408000</v>
      </c>
    </row>
    <row r="1118" spans="1:2">
      <c r="A1118" s="117">
        <v>6064000</v>
      </c>
      <c r="B1118" s="117">
        <v>4411200</v>
      </c>
    </row>
    <row r="1119" spans="1:2">
      <c r="A1119" s="117">
        <v>6068000</v>
      </c>
      <c r="B1119" s="117">
        <v>4414400</v>
      </c>
    </row>
    <row r="1120" spans="1:2">
      <c r="A1120" s="117">
        <v>6072000</v>
      </c>
      <c r="B1120" s="117">
        <v>4417600</v>
      </c>
    </row>
    <row r="1121" spans="1:2">
      <c r="A1121" s="117">
        <v>6076000</v>
      </c>
      <c r="B1121" s="117">
        <v>4420800</v>
      </c>
    </row>
    <row r="1122" spans="1:2">
      <c r="A1122" s="117">
        <v>6080000</v>
      </c>
      <c r="B1122" s="117">
        <v>4424000</v>
      </c>
    </row>
    <row r="1123" spans="1:2">
      <c r="A1123" s="117">
        <v>6084000</v>
      </c>
      <c r="B1123" s="117">
        <v>4427200</v>
      </c>
    </row>
    <row r="1124" spans="1:2">
      <c r="A1124" s="117">
        <v>6088000</v>
      </c>
      <c r="B1124" s="117">
        <v>4430400</v>
      </c>
    </row>
    <row r="1125" spans="1:2">
      <c r="A1125" s="117">
        <v>6092000</v>
      </c>
      <c r="B1125" s="117">
        <v>4433600</v>
      </c>
    </row>
    <row r="1126" spans="1:2">
      <c r="A1126" s="117">
        <v>6096000</v>
      </c>
      <c r="B1126" s="117">
        <v>4436800</v>
      </c>
    </row>
    <row r="1127" spans="1:2">
      <c r="A1127" s="117">
        <v>6100000</v>
      </c>
      <c r="B1127" s="117">
        <v>4440000</v>
      </c>
    </row>
    <row r="1128" spans="1:2">
      <c r="A1128" s="117">
        <v>6104000</v>
      </c>
      <c r="B1128" s="117">
        <v>4443200</v>
      </c>
    </row>
    <row r="1129" spans="1:2">
      <c r="A1129" s="117">
        <v>6108000</v>
      </c>
      <c r="B1129" s="117">
        <v>4446400</v>
      </c>
    </row>
    <row r="1130" spans="1:2">
      <c r="A1130" s="117">
        <v>6112000</v>
      </c>
      <c r="B1130" s="117">
        <v>4449600</v>
      </c>
    </row>
    <row r="1131" spans="1:2">
      <c r="A1131" s="117">
        <v>6116000</v>
      </c>
      <c r="B1131" s="117">
        <v>4452800</v>
      </c>
    </row>
    <row r="1132" spans="1:2">
      <c r="A1132" s="117">
        <v>6120000</v>
      </c>
      <c r="B1132" s="117">
        <v>4456000</v>
      </c>
    </row>
    <row r="1133" spans="1:2">
      <c r="A1133" s="117">
        <v>6124000</v>
      </c>
      <c r="B1133" s="117">
        <v>4459200</v>
      </c>
    </row>
    <row r="1134" spans="1:2">
      <c r="A1134" s="117">
        <v>6128000</v>
      </c>
      <c r="B1134" s="117">
        <v>4462400</v>
      </c>
    </row>
    <row r="1135" spans="1:2">
      <c r="A1135" s="117">
        <v>6132000</v>
      </c>
      <c r="B1135" s="117">
        <v>4465600</v>
      </c>
    </row>
    <row r="1136" spans="1:2">
      <c r="A1136" s="117">
        <v>6136000</v>
      </c>
      <c r="B1136" s="117">
        <v>4468800</v>
      </c>
    </row>
    <row r="1137" spans="1:2">
      <c r="A1137" s="117">
        <v>6140000</v>
      </c>
      <c r="B1137" s="117">
        <v>4472000</v>
      </c>
    </row>
    <row r="1138" spans="1:2">
      <c r="A1138" s="117">
        <v>6144000</v>
      </c>
      <c r="B1138" s="117">
        <v>4475200</v>
      </c>
    </row>
    <row r="1139" spans="1:2">
      <c r="A1139" s="117">
        <v>6148000</v>
      </c>
      <c r="B1139" s="117">
        <v>4478400</v>
      </c>
    </row>
    <row r="1140" spans="1:2">
      <c r="A1140" s="117">
        <v>6152000</v>
      </c>
      <c r="B1140" s="117">
        <v>4481600</v>
      </c>
    </row>
    <row r="1141" spans="1:2">
      <c r="A1141" s="117">
        <v>6156000</v>
      </c>
      <c r="B1141" s="117">
        <v>4484800</v>
      </c>
    </row>
    <row r="1142" spans="1:2">
      <c r="A1142" s="117">
        <v>6160000</v>
      </c>
      <c r="B1142" s="117">
        <v>4488000</v>
      </c>
    </row>
    <row r="1143" spans="1:2">
      <c r="A1143" s="117">
        <v>6164000</v>
      </c>
      <c r="B1143" s="117">
        <v>4491200</v>
      </c>
    </row>
    <row r="1144" spans="1:2">
      <c r="A1144" s="117">
        <v>6168000</v>
      </c>
      <c r="B1144" s="117">
        <v>4494400</v>
      </c>
    </row>
    <row r="1145" spans="1:2">
      <c r="A1145" s="117">
        <v>6172000</v>
      </c>
      <c r="B1145" s="117">
        <v>4497600</v>
      </c>
    </row>
    <row r="1146" spans="1:2">
      <c r="A1146" s="117">
        <v>6176000</v>
      </c>
      <c r="B1146" s="117">
        <v>4500800</v>
      </c>
    </row>
    <row r="1147" spans="1:2">
      <c r="A1147" s="117">
        <v>6180000</v>
      </c>
      <c r="B1147" s="117">
        <v>4504000</v>
      </c>
    </row>
    <row r="1148" spans="1:2">
      <c r="A1148" s="117">
        <v>6184000</v>
      </c>
      <c r="B1148" s="117">
        <v>4507200</v>
      </c>
    </row>
    <row r="1149" spans="1:2">
      <c r="A1149" s="117">
        <v>6188000</v>
      </c>
      <c r="B1149" s="117">
        <v>4510400</v>
      </c>
    </row>
    <row r="1150" spans="1:2">
      <c r="A1150" s="117">
        <v>6192000</v>
      </c>
      <c r="B1150" s="117">
        <v>4513600</v>
      </c>
    </row>
    <row r="1151" spans="1:2">
      <c r="A1151" s="117">
        <v>6196000</v>
      </c>
      <c r="B1151" s="117">
        <v>4516800</v>
      </c>
    </row>
    <row r="1152" spans="1:2">
      <c r="A1152" s="117">
        <v>6200000</v>
      </c>
      <c r="B1152" s="117">
        <v>4520000</v>
      </c>
    </row>
    <row r="1153" spans="1:2">
      <c r="A1153" s="117">
        <v>6204000</v>
      </c>
      <c r="B1153" s="117">
        <v>4523200</v>
      </c>
    </row>
    <row r="1154" spans="1:2">
      <c r="A1154" s="117">
        <v>6208000</v>
      </c>
      <c r="B1154" s="117">
        <v>4526400</v>
      </c>
    </row>
    <row r="1155" spans="1:2">
      <c r="A1155" s="117">
        <v>6212000</v>
      </c>
      <c r="B1155" s="117">
        <v>4529600</v>
      </c>
    </row>
    <row r="1156" spans="1:2">
      <c r="A1156" s="117">
        <v>6216000</v>
      </c>
      <c r="B1156" s="117">
        <v>4532800</v>
      </c>
    </row>
    <row r="1157" spans="1:2">
      <c r="A1157" s="117">
        <v>6220000</v>
      </c>
      <c r="B1157" s="117">
        <v>4536000</v>
      </c>
    </row>
    <row r="1158" spans="1:2">
      <c r="A1158" s="117">
        <v>6224000</v>
      </c>
      <c r="B1158" s="117">
        <v>4539200</v>
      </c>
    </row>
    <row r="1159" spans="1:2">
      <c r="A1159" s="117">
        <v>6228000</v>
      </c>
      <c r="B1159" s="117">
        <v>4542400</v>
      </c>
    </row>
    <row r="1160" spans="1:2">
      <c r="A1160" s="117">
        <v>6232000</v>
      </c>
      <c r="B1160" s="117">
        <v>4545600</v>
      </c>
    </row>
    <row r="1161" spans="1:2">
      <c r="A1161" s="117">
        <v>6236000</v>
      </c>
      <c r="B1161" s="117">
        <v>4548800</v>
      </c>
    </row>
    <row r="1162" spans="1:2">
      <c r="A1162" s="117">
        <v>6240000</v>
      </c>
      <c r="B1162" s="117">
        <v>4552000</v>
      </c>
    </row>
    <row r="1163" spans="1:2">
      <c r="A1163" s="117">
        <v>6244000</v>
      </c>
      <c r="B1163" s="117">
        <v>4555200</v>
      </c>
    </row>
    <row r="1164" spans="1:2">
      <c r="A1164" s="117">
        <v>6248000</v>
      </c>
      <c r="B1164" s="117">
        <v>4558400</v>
      </c>
    </row>
    <row r="1165" spans="1:2">
      <c r="A1165" s="117">
        <v>6252000</v>
      </c>
      <c r="B1165" s="117">
        <v>4561600</v>
      </c>
    </row>
    <row r="1166" spans="1:2">
      <c r="A1166" s="117">
        <v>6256000</v>
      </c>
      <c r="B1166" s="117">
        <v>4564800</v>
      </c>
    </row>
    <row r="1167" spans="1:2">
      <c r="A1167" s="117">
        <v>6260000</v>
      </c>
      <c r="B1167" s="117">
        <v>4568000</v>
      </c>
    </row>
    <row r="1168" spans="1:2">
      <c r="A1168" s="117">
        <v>6264000</v>
      </c>
      <c r="B1168" s="117">
        <v>4571200</v>
      </c>
    </row>
    <row r="1169" spans="1:2">
      <c r="A1169" s="117">
        <v>6268000</v>
      </c>
      <c r="B1169" s="117">
        <v>4574400</v>
      </c>
    </row>
    <row r="1170" spans="1:2">
      <c r="A1170" s="117">
        <v>6272000</v>
      </c>
      <c r="B1170" s="117">
        <v>4577600</v>
      </c>
    </row>
    <row r="1171" spans="1:2">
      <c r="A1171" s="117">
        <v>6276000</v>
      </c>
      <c r="B1171" s="117">
        <v>4580800</v>
      </c>
    </row>
    <row r="1172" spans="1:2">
      <c r="A1172" s="117">
        <v>6280000</v>
      </c>
      <c r="B1172" s="117">
        <v>4584000</v>
      </c>
    </row>
    <row r="1173" spans="1:2">
      <c r="A1173" s="117">
        <v>6284000</v>
      </c>
      <c r="B1173" s="117">
        <v>4587200</v>
      </c>
    </row>
    <row r="1174" spans="1:2">
      <c r="A1174" s="117">
        <v>6288000</v>
      </c>
      <c r="B1174" s="117">
        <v>4590400</v>
      </c>
    </row>
    <row r="1175" spans="1:2">
      <c r="A1175" s="117">
        <v>6292000</v>
      </c>
      <c r="B1175" s="117">
        <v>4593600</v>
      </c>
    </row>
    <row r="1176" spans="1:2">
      <c r="A1176" s="117">
        <v>6296000</v>
      </c>
      <c r="B1176" s="117">
        <v>4596800</v>
      </c>
    </row>
    <row r="1177" spans="1:2">
      <c r="A1177" s="117">
        <v>6300000</v>
      </c>
      <c r="B1177" s="117">
        <v>4600000</v>
      </c>
    </row>
    <row r="1178" spans="1:2">
      <c r="A1178" s="117">
        <v>6304000</v>
      </c>
      <c r="B1178" s="117">
        <v>4603200</v>
      </c>
    </row>
    <row r="1179" spans="1:2">
      <c r="A1179" s="117">
        <v>6308000</v>
      </c>
      <c r="B1179" s="117">
        <v>4606400</v>
      </c>
    </row>
    <row r="1180" spans="1:2">
      <c r="A1180" s="117">
        <v>6312000</v>
      </c>
      <c r="B1180" s="117">
        <v>4609600</v>
      </c>
    </row>
    <row r="1181" spans="1:2">
      <c r="A1181" s="117">
        <v>6316000</v>
      </c>
      <c r="B1181" s="117">
        <v>4612800</v>
      </c>
    </row>
    <row r="1182" spans="1:2">
      <c r="A1182" s="117">
        <v>6320000</v>
      </c>
      <c r="B1182" s="117">
        <v>4616000</v>
      </c>
    </row>
    <row r="1183" spans="1:2">
      <c r="A1183" s="117">
        <v>6324000</v>
      </c>
      <c r="B1183" s="117">
        <v>4619200</v>
      </c>
    </row>
    <row r="1184" spans="1:2">
      <c r="A1184" s="117">
        <v>6328000</v>
      </c>
      <c r="B1184" s="117">
        <v>4622400</v>
      </c>
    </row>
    <row r="1185" spans="1:2">
      <c r="A1185" s="117">
        <v>6332000</v>
      </c>
      <c r="B1185" s="117">
        <v>4625600</v>
      </c>
    </row>
    <row r="1186" spans="1:2">
      <c r="A1186" s="117">
        <v>6336000</v>
      </c>
      <c r="B1186" s="117">
        <v>4628800</v>
      </c>
    </row>
    <row r="1187" spans="1:2">
      <c r="A1187" s="117">
        <v>6340000</v>
      </c>
      <c r="B1187" s="117">
        <v>4632000</v>
      </c>
    </row>
    <row r="1188" spans="1:2">
      <c r="A1188" s="117">
        <v>6344000</v>
      </c>
      <c r="B1188" s="117">
        <v>4635200</v>
      </c>
    </row>
    <row r="1189" spans="1:2">
      <c r="A1189" s="117">
        <v>6348000</v>
      </c>
      <c r="B1189" s="117">
        <v>4638400</v>
      </c>
    </row>
    <row r="1190" spans="1:2">
      <c r="A1190" s="117">
        <v>6352000</v>
      </c>
      <c r="B1190" s="117">
        <v>4641600</v>
      </c>
    </row>
    <row r="1191" spans="1:2">
      <c r="A1191" s="117">
        <v>6356000</v>
      </c>
      <c r="B1191" s="117">
        <v>4644800</v>
      </c>
    </row>
    <row r="1192" spans="1:2">
      <c r="A1192" s="117">
        <v>6360000</v>
      </c>
      <c r="B1192" s="117">
        <v>4648000</v>
      </c>
    </row>
    <row r="1193" spans="1:2">
      <c r="A1193" s="117">
        <v>6364000</v>
      </c>
      <c r="B1193" s="117">
        <v>4651200</v>
      </c>
    </row>
    <row r="1194" spans="1:2">
      <c r="A1194" s="117">
        <v>6368000</v>
      </c>
      <c r="B1194" s="117">
        <v>4654400</v>
      </c>
    </row>
    <row r="1195" spans="1:2">
      <c r="A1195" s="117">
        <v>6372000</v>
      </c>
      <c r="B1195" s="117">
        <v>4657600</v>
      </c>
    </row>
    <row r="1196" spans="1:2">
      <c r="A1196" s="117">
        <v>6376000</v>
      </c>
      <c r="B1196" s="117">
        <v>4660800</v>
      </c>
    </row>
    <row r="1197" spans="1:2">
      <c r="A1197" s="117">
        <v>6380000</v>
      </c>
      <c r="B1197" s="117">
        <v>4664000</v>
      </c>
    </row>
    <row r="1198" spans="1:2">
      <c r="A1198" s="117">
        <v>6384000</v>
      </c>
      <c r="B1198" s="117">
        <v>4667200</v>
      </c>
    </row>
    <row r="1199" spans="1:2">
      <c r="A1199" s="117">
        <v>6388000</v>
      </c>
      <c r="B1199" s="117">
        <v>4670400</v>
      </c>
    </row>
    <row r="1200" spans="1:2">
      <c r="A1200" s="117">
        <v>6392000</v>
      </c>
      <c r="B1200" s="117">
        <v>4673600</v>
      </c>
    </row>
    <row r="1201" spans="1:2">
      <c r="A1201" s="117">
        <v>6396000</v>
      </c>
      <c r="B1201" s="117">
        <v>4676800</v>
      </c>
    </row>
    <row r="1202" spans="1:2">
      <c r="A1202" s="117">
        <v>6400000</v>
      </c>
      <c r="B1202" s="117">
        <v>4680000</v>
      </c>
    </row>
    <row r="1203" spans="1:2">
      <c r="A1203" s="117">
        <v>6404000</v>
      </c>
      <c r="B1203" s="117">
        <v>4683200</v>
      </c>
    </row>
    <row r="1204" spans="1:2">
      <c r="A1204" s="117">
        <v>6408000</v>
      </c>
      <c r="B1204" s="117">
        <v>4686400</v>
      </c>
    </row>
    <row r="1205" spans="1:2">
      <c r="A1205" s="117">
        <v>6412000</v>
      </c>
      <c r="B1205" s="117">
        <v>4689600</v>
      </c>
    </row>
    <row r="1206" spans="1:2">
      <c r="A1206" s="117">
        <v>6416000</v>
      </c>
      <c r="B1206" s="117">
        <v>4692800</v>
      </c>
    </row>
    <row r="1207" spans="1:2">
      <c r="A1207" s="117">
        <v>6420000</v>
      </c>
      <c r="B1207" s="117">
        <v>4696000</v>
      </c>
    </row>
    <row r="1208" spans="1:2">
      <c r="A1208" s="117">
        <v>6424000</v>
      </c>
      <c r="B1208" s="117">
        <v>4699200</v>
      </c>
    </row>
    <row r="1209" spans="1:2">
      <c r="A1209" s="117">
        <v>6428000</v>
      </c>
      <c r="B1209" s="117">
        <v>4702400</v>
      </c>
    </row>
    <row r="1210" spans="1:2">
      <c r="A1210" s="117">
        <v>6432000</v>
      </c>
      <c r="B1210" s="117">
        <v>4705600</v>
      </c>
    </row>
    <row r="1211" spans="1:2">
      <c r="A1211" s="117">
        <v>6436000</v>
      </c>
      <c r="B1211" s="117">
        <v>4708800</v>
      </c>
    </row>
    <row r="1212" spans="1:2">
      <c r="A1212" s="117">
        <v>6440000</v>
      </c>
      <c r="B1212" s="117">
        <v>4712000</v>
      </c>
    </row>
    <row r="1213" spans="1:2">
      <c r="A1213" s="117">
        <v>6444000</v>
      </c>
      <c r="B1213" s="117">
        <v>4715200</v>
      </c>
    </row>
    <row r="1214" spans="1:2">
      <c r="A1214" s="117">
        <v>6448000</v>
      </c>
      <c r="B1214" s="117">
        <v>4718400</v>
      </c>
    </row>
    <row r="1215" spans="1:2">
      <c r="A1215" s="117">
        <v>6452000</v>
      </c>
      <c r="B1215" s="117">
        <v>4721600</v>
      </c>
    </row>
    <row r="1216" spans="1:2">
      <c r="A1216" s="117">
        <v>6456000</v>
      </c>
      <c r="B1216" s="117">
        <v>4724800</v>
      </c>
    </row>
    <row r="1217" spans="1:2">
      <c r="A1217" s="117">
        <v>6460000</v>
      </c>
      <c r="B1217" s="117">
        <v>4728000</v>
      </c>
    </row>
    <row r="1218" spans="1:2">
      <c r="A1218" s="117">
        <v>6464000</v>
      </c>
      <c r="B1218" s="117">
        <v>4731200</v>
      </c>
    </row>
    <row r="1219" spans="1:2">
      <c r="A1219" s="117">
        <v>6468000</v>
      </c>
      <c r="B1219" s="117">
        <v>4734400</v>
      </c>
    </row>
    <row r="1220" spans="1:2">
      <c r="A1220" s="117">
        <v>6472000</v>
      </c>
      <c r="B1220" s="117">
        <v>4737600</v>
      </c>
    </row>
    <row r="1221" spans="1:2">
      <c r="A1221" s="117">
        <v>6476000</v>
      </c>
      <c r="B1221" s="117">
        <v>4740800</v>
      </c>
    </row>
    <row r="1222" spans="1:2">
      <c r="A1222" s="117">
        <v>6480000</v>
      </c>
      <c r="B1222" s="117">
        <v>4744000</v>
      </c>
    </row>
    <row r="1223" spans="1:2">
      <c r="A1223" s="117">
        <v>6484000</v>
      </c>
      <c r="B1223" s="117">
        <v>4747200</v>
      </c>
    </row>
    <row r="1224" spans="1:2">
      <c r="A1224" s="117">
        <v>6488000</v>
      </c>
      <c r="B1224" s="117">
        <v>4750400</v>
      </c>
    </row>
    <row r="1225" spans="1:2">
      <c r="A1225" s="117">
        <v>6492000</v>
      </c>
      <c r="B1225" s="117">
        <v>4753600</v>
      </c>
    </row>
    <row r="1226" spans="1:2">
      <c r="A1226" s="117">
        <v>6496000</v>
      </c>
      <c r="B1226" s="117">
        <v>4756800</v>
      </c>
    </row>
    <row r="1227" spans="1:2">
      <c r="A1227" s="117">
        <v>6500000</v>
      </c>
      <c r="B1227" s="117">
        <v>4760000</v>
      </c>
    </row>
    <row r="1228" spans="1:2">
      <c r="A1228" s="117">
        <v>6504000</v>
      </c>
      <c r="B1228" s="117">
        <v>4763200</v>
      </c>
    </row>
    <row r="1229" spans="1:2">
      <c r="A1229" s="117">
        <v>6508000</v>
      </c>
      <c r="B1229" s="117">
        <v>4766400</v>
      </c>
    </row>
    <row r="1230" spans="1:2">
      <c r="A1230" s="117">
        <v>6512000</v>
      </c>
      <c r="B1230" s="117">
        <v>4769600</v>
      </c>
    </row>
    <row r="1231" spans="1:2">
      <c r="A1231" s="117">
        <v>6516000</v>
      </c>
      <c r="B1231" s="117">
        <v>4772800</v>
      </c>
    </row>
    <row r="1232" spans="1:2">
      <c r="A1232" s="117">
        <v>6520000</v>
      </c>
      <c r="B1232" s="117">
        <v>4776000</v>
      </c>
    </row>
    <row r="1233" spans="1:2">
      <c r="A1233" s="117">
        <v>6524000</v>
      </c>
      <c r="B1233" s="117">
        <v>4779200</v>
      </c>
    </row>
    <row r="1234" spans="1:2">
      <c r="A1234" s="117">
        <v>6528000</v>
      </c>
      <c r="B1234" s="117">
        <v>4782400</v>
      </c>
    </row>
    <row r="1235" spans="1:2">
      <c r="A1235" s="117">
        <v>6532000</v>
      </c>
      <c r="B1235" s="117">
        <v>4785600</v>
      </c>
    </row>
    <row r="1236" spans="1:2">
      <c r="A1236" s="117">
        <v>6536000</v>
      </c>
      <c r="B1236" s="117">
        <v>4788800</v>
      </c>
    </row>
    <row r="1237" spans="1:2">
      <c r="A1237" s="117">
        <v>6540000</v>
      </c>
      <c r="B1237" s="117">
        <v>4792000</v>
      </c>
    </row>
    <row r="1238" spans="1:2">
      <c r="A1238" s="117">
        <v>6544000</v>
      </c>
      <c r="B1238" s="117">
        <v>4795200</v>
      </c>
    </row>
    <row r="1239" spans="1:2">
      <c r="A1239" s="117">
        <v>6548000</v>
      </c>
      <c r="B1239" s="117">
        <v>4798400</v>
      </c>
    </row>
    <row r="1240" spans="1:2">
      <c r="A1240" s="117">
        <v>6552000</v>
      </c>
      <c r="B1240" s="117">
        <v>4801600</v>
      </c>
    </row>
    <row r="1241" spans="1:2">
      <c r="A1241" s="117">
        <v>6556000</v>
      </c>
      <c r="B1241" s="117">
        <v>4804800</v>
      </c>
    </row>
    <row r="1242" spans="1:2">
      <c r="A1242" s="117">
        <v>6560000</v>
      </c>
      <c r="B1242" s="117">
        <v>4808000</v>
      </c>
    </row>
    <row r="1243" spans="1:2">
      <c r="A1243" s="117">
        <v>6564000</v>
      </c>
      <c r="B1243" s="117">
        <v>4811200</v>
      </c>
    </row>
    <row r="1244" spans="1:2">
      <c r="A1244" s="117">
        <v>6568000</v>
      </c>
      <c r="B1244" s="117">
        <v>4814400</v>
      </c>
    </row>
    <row r="1245" spans="1:2">
      <c r="A1245" s="117">
        <v>6572000</v>
      </c>
      <c r="B1245" s="117">
        <v>4817600</v>
      </c>
    </row>
    <row r="1246" spans="1:2">
      <c r="A1246" s="117">
        <v>6576000</v>
      </c>
      <c r="B1246" s="117">
        <v>4820800</v>
      </c>
    </row>
    <row r="1247" spans="1:2">
      <c r="A1247" s="117">
        <v>6580000</v>
      </c>
      <c r="B1247" s="117">
        <v>4824000</v>
      </c>
    </row>
    <row r="1248" spans="1:2">
      <c r="A1248" s="117">
        <v>6584000</v>
      </c>
      <c r="B1248" s="117">
        <v>4827200</v>
      </c>
    </row>
    <row r="1249" spans="1:2">
      <c r="A1249" s="117">
        <v>6588000</v>
      </c>
      <c r="B1249" s="117">
        <v>4830400</v>
      </c>
    </row>
    <row r="1250" spans="1:2">
      <c r="A1250" s="117">
        <v>6592000</v>
      </c>
      <c r="B1250" s="117">
        <v>4833600</v>
      </c>
    </row>
    <row r="1251" spans="1:2">
      <c r="A1251" s="117">
        <v>6596000</v>
      </c>
      <c r="B1251" s="117">
        <v>4836800</v>
      </c>
    </row>
    <row r="1252" spans="1:2">
      <c r="A1252" s="117">
        <v>6600000</v>
      </c>
      <c r="B1252" s="117">
        <f>[1]収入→所得!B2*0.9-1100000</f>
        <v>359800</v>
      </c>
    </row>
    <row r="1253" spans="1:2">
      <c r="A1253" s="117">
        <v>8500000</v>
      </c>
      <c r="B1253" s="117">
        <f>[1]収入→所得!B2-1950000</f>
        <v>-328000</v>
      </c>
    </row>
    <row r="1254" spans="1:2">
      <c r="A1254" s="118"/>
    </row>
  </sheetData>
  <mergeCells count="1">
    <mergeCell ref="B1:B2"/>
  </mergeCells>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通常版</vt:lpstr>
      <vt:lpstr>非自発的失業軽減版</vt:lpstr>
      <vt:lpstr>収入→所得</vt:lpstr>
      <vt:lpstr>給与控除表</vt:lpstr>
      <vt:lpstr>通常版!Print_Area</vt:lpstr>
      <vt:lpstr>非自発的失業軽減版!Print_Area</vt:lpstr>
    </vt:vector>
  </TitlesOfParts>
  <Company>akitacity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akitacity</dc:creator>
  <cp:lastModifiedBy>inecx</cp:lastModifiedBy>
  <cp:lastPrinted>2023-08-17T01:41:24Z</cp:lastPrinted>
  <dcterms:created xsi:type="dcterms:W3CDTF">2005-06-16T02:42:54Z</dcterms:created>
  <dcterms:modified xsi:type="dcterms:W3CDTF">2025-12-12T06:31:11Z</dcterms:modified>
</cp:coreProperties>
</file>